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adlangenigovza-my.sharepoint.com/personal/nenen_emadlangeni_gov_za1/Documents/Desktop/BTO - REVENUE/TARIFFS/2026-2027/"/>
    </mc:Choice>
  </mc:AlternateContent>
  <xr:revisionPtr revIDLastSave="0" documentId="8_{34F4C8F8-FB4C-487C-B406-A69CAF200024}" xr6:coauthVersionLast="47" xr6:coauthVersionMax="47" xr10:uidLastSave="{00000000-0000-0000-0000-000000000000}"/>
  <bookViews>
    <workbookView xWindow="-15" yWindow="0" windowWidth="28875" windowHeight="7740" tabRatio="667" xr2:uid="{00000000-000D-0000-FFFF-FFFF00000000}"/>
  </bookViews>
  <sheets>
    <sheet name="Tariff Charges 2026-2027" sheetId="1" r:id="rId1"/>
    <sheet name="NERSA APPLICATION" sheetId="13" r:id="rId2"/>
    <sheet name="Rates" sheetId="12" r:id="rId3"/>
    <sheet name="Electricity 17-18" sheetId="2" state="hidden" r:id="rId4"/>
  </sheets>
  <definedNames>
    <definedName name="_xlnm.Print_Area" localSheetId="0">'Tariff Charges 2026-2027'!$A$1:$J$1093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36" i="1" l="1"/>
  <c r="I928" i="1"/>
  <c r="I316" i="1" l="1"/>
  <c r="I538" i="1"/>
  <c r="I434" i="1"/>
  <c r="I435" i="1"/>
  <c r="I433" i="1"/>
  <c r="I8" i="12"/>
  <c r="I9" i="12"/>
  <c r="I10" i="12"/>
  <c r="I11" i="12"/>
  <c r="I12" i="12"/>
  <c r="I13" i="12"/>
  <c r="I14" i="12"/>
  <c r="I15" i="12"/>
  <c r="I16" i="12"/>
  <c r="I19" i="12"/>
  <c r="I20" i="12"/>
  <c r="I21" i="12"/>
  <c r="I451" i="1"/>
  <c r="I452" i="1"/>
  <c r="I450" i="1"/>
  <c r="I456" i="1"/>
  <c r="I486" i="1"/>
  <c r="I487" i="1"/>
  <c r="I488" i="1"/>
  <c r="I485" i="1"/>
  <c r="I483" i="1"/>
  <c r="I492" i="1"/>
  <c r="I493" i="1"/>
  <c r="I491" i="1"/>
  <c r="I648" i="1"/>
  <c r="I647" i="1"/>
  <c r="I683" i="1"/>
  <c r="I890" i="1"/>
  <c r="I889" i="1"/>
  <c r="I245" i="1" l="1"/>
  <c r="J245" i="1" s="1"/>
  <c r="I240" i="1"/>
  <c r="J240" i="1" s="1"/>
  <c r="H203" i="1"/>
  <c r="I203" i="1" s="1"/>
  <c r="J203" i="1" s="1"/>
  <c r="H201" i="1"/>
  <c r="I201" i="1" s="1"/>
  <c r="J201" i="1" s="1"/>
  <c r="H197" i="1"/>
  <c r="I197" i="1" s="1"/>
  <c r="J197" i="1" s="1"/>
  <c r="H195" i="1"/>
  <c r="I195" i="1" s="1"/>
  <c r="J195" i="1" s="1"/>
  <c r="J188" i="1"/>
  <c r="J185" i="1"/>
  <c r="I177" i="1"/>
  <c r="J177" i="1" s="1"/>
  <c r="H174" i="1"/>
  <c r="I174" i="1" s="1"/>
  <c r="J174" i="1" s="1"/>
  <c r="H173" i="1"/>
  <c r="I173" i="1" s="1"/>
  <c r="J173" i="1" s="1"/>
  <c r="H169" i="1"/>
  <c r="I169" i="1" s="1"/>
  <c r="J169" i="1" s="1"/>
  <c r="H168" i="1"/>
  <c r="I168" i="1" s="1"/>
  <c r="J168" i="1" s="1"/>
  <c r="H167" i="1"/>
  <c r="I167" i="1" s="1"/>
  <c r="J167" i="1" s="1"/>
  <c r="H166" i="1"/>
  <c r="I166" i="1" s="1"/>
  <c r="J166" i="1" s="1"/>
  <c r="H165" i="1"/>
  <c r="I165" i="1" s="1"/>
  <c r="J165" i="1" s="1"/>
  <c r="H164" i="1"/>
  <c r="I164" i="1" s="1"/>
  <c r="J164" i="1" s="1"/>
  <c r="H158" i="1"/>
  <c r="I158" i="1" s="1"/>
  <c r="J158" i="1" s="1"/>
  <c r="H157" i="1"/>
  <c r="I157" i="1" s="1"/>
  <c r="J157" i="1" s="1"/>
  <c r="J156" i="1"/>
  <c r="H155" i="1"/>
  <c r="I155" i="1" s="1"/>
  <c r="J155" i="1" s="1"/>
  <c r="H152" i="1"/>
  <c r="I152" i="1" s="1"/>
  <c r="J152" i="1" s="1"/>
  <c r="H146" i="1"/>
  <c r="I146" i="1" s="1"/>
  <c r="J146" i="1" s="1"/>
  <c r="H145" i="1"/>
  <c r="I145" i="1" s="1"/>
  <c r="J145" i="1" s="1"/>
  <c r="H135" i="1"/>
  <c r="I135" i="1" s="1"/>
  <c r="J135" i="1" s="1"/>
  <c r="H134" i="1"/>
  <c r="I134" i="1" s="1"/>
  <c r="J134" i="1" s="1"/>
  <c r="H133" i="1"/>
  <c r="I133" i="1" s="1"/>
  <c r="J133" i="1" s="1"/>
  <c r="H126" i="1"/>
  <c r="I126" i="1" s="1"/>
  <c r="J126" i="1" s="1"/>
  <c r="H93" i="1"/>
  <c r="I93" i="1" s="1"/>
  <c r="J93" i="1" s="1"/>
  <c r="H92" i="1"/>
  <c r="I92" i="1" s="1"/>
  <c r="J92" i="1" s="1"/>
  <c r="H91" i="1"/>
  <c r="I91" i="1" s="1"/>
  <c r="J91" i="1" s="1"/>
  <c r="H90" i="1"/>
  <c r="I90" i="1" s="1"/>
  <c r="J90" i="1" s="1"/>
  <c r="H89" i="1"/>
  <c r="I89" i="1" s="1"/>
  <c r="J89" i="1" s="1"/>
  <c r="E89" i="1"/>
  <c r="E90" i="1"/>
  <c r="E91" i="1"/>
  <c r="H83" i="1"/>
  <c r="I83" i="1" s="1"/>
  <c r="J83" i="1" s="1"/>
  <c r="J68" i="1"/>
  <c r="H61" i="1"/>
  <c r="I61" i="1" s="1"/>
  <c r="J61" i="1" s="1"/>
  <c r="H60" i="1"/>
  <c r="I60" i="1" s="1"/>
  <c r="J60" i="1" s="1"/>
  <c r="H59" i="1"/>
  <c r="I59" i="1" s="1"/>
  <c r="J59" i="1" s="1"/>
  <c r="H58" i="1"/>
  <c r="I58" i="1" s="1"/>
  <c r="J58" i="1" s="1"/>
  <c r="H52" i="1"/>
  <c r="I52" i="1" s="1"/>
  <c r="J52" i="1" s="1"/>
  <c r="H51" i="1"/>
  <c r="I51" i="1" s="1"/>
  <c r="J51" i="1" s="1"/>
  <c r="H50" i="1"/>
  <c r="I50" i="1" s="1"/>
  <c r="J50" i="1" s="1"/>
  <c r="H49" i="1"/>
  <c r="I49" i="1" s="1"/>
  <c r="J49" i="1" s="1"/>
  <c r="J23" i="1"/>
  <c r="H924" i="1" l="1"/>
  <c r="H925" i="1"/>
  <c r="H926" i="1"/>
  <c r="H923" i="1"/>
  <c r="I940" i="1"/>
  <c r="I277" i="1"/>
  <c r="H306" i="1" l="1"/>
  <c r="I306" i="1" s="1"/>
  <c r="J306" i="1" s="1"/>
  <c r="H882" i="1" l="1"/>
  <c r="I882" i="1" s="1"/>
  <c r="J882" i="1" s="1"/>
  <c r="H881" i="1"/>
  <c r="I881" i="1" s="1"/>
  <c r="J881" i="1" s="1"/>
  <c r="H714" i="1"/>
  <c r="I714" i="1" s="1"/>
  <c r="I507" i="1" l="1"/>
  <c r="I509" i="1"/>
  <c r="I510" i="1"/>
  <c r="I333" i="1" l="1"/>
  <c r="E49" i="1"/>
  <c r="E50" i="1"/>
  <c r="E51" i="1"/>
  <c r="E52" i="1"/>
  <c r="E58" i="1"/>
  <c r="E59" i="1"/>
  <c r="E60" i="1"/>
  <c r="E61" i="1"/>
  <c r="E83" i="1"/>
  <c r="E127" i="1"/>
  <c r="E134" i="1"/>
  <c r="E135" i="1"/>
  <c r="E136" i="1"/>
  <c r="E146" i="1"/>
  <c r="E147" i="1"/>
  <c r="E153" i="1"/>
  <c r="E156" i="1"/>
  <c r="E165" i="1"/>
  <c r="E166" i="1"/>
  <c r="E173" i="1"/>
  <c r="E178" i="1"/>
  <c r="E196" i="1"/>
  <c r="E198" i="1"/>
  <c r="E202" i="1"/>
  <c r="E204" i="1"/>
  <c r="E239" i="1"/>
  <c r="E184" i="13" l="1"/>
  <c r="F184" i="13" s="1"/>
  <c r="E183" i="13"/>
  <c r="F183" i="13" s="1"/>
  <c r="E173" i="13"/>
  <c r="F173" i="13" s="1"/>
  <c r="E174" i="13"/>
  <c r="F174" i="13" s="1"/>
  <c r="E175" i="13"/>
  <c r="F175" i="13" s="1"/>
  <c r="E176" i="13"/>
  <c r="F176" i="13" s="1"/>
  <c r="E177" i="13"/>
  <c r="F177" i="13" s="1"/>
  <c r="E172" i="13"/>
  <c r="F172" i="13" s="1"/>
  <c r="I621" i="1" l="1"/>
  <c r="I604" i="1"/>
  <c r="I603" i="1"/>
  <c r="I594" i="1"/>
  <c r="I592" i="1"/>
  <c r="I590" i="1"/>
  <c r="I589" i="1"/>
  <c r="I575" i="1" l="1"/>
  <c r="I572" i="1"/>
  <c r="I565" i="1"/>
  <c r="I566" i="1"/>
  <c r="I567" i="1"/>
  <c r="I568" i="1"/>
  <c r="I569" i="1"/>
  <c r="I564" i="1"/>
  <c r="I886" i="1"/>
  <c r="I885" i="1"/>
  <c r="I944" i="1"/>
  <c r="I945" i="1"/>
  <c r="I943" i="1"/>
  <c r="I835" i="1"/>
  <c r="H833" i="1"/>
  <c r="I833" i="1" s="1"/>
  <c r="F892" i="1" l="1"/>
  <c r="J9" i="12"/>
  <c r="K9" i="12" s="1"/>
  <c r="J10" i="12"/>
  <c r="K10" i="12" s="1"/>
  <c r="J12" i="12"/>
  <c r="K12" i="12" s="1"/>
  <c r="J14" i="12"/>
  <c r="K14" i="12" s="1"/>
  <c r="J259" i="1"/>
  <c r="J260" i="1"/>
  <c r="J261" i="1"/>
  <c r="J266" i="1"/>
  <c r="J267" i="1"/>
  <c r="J419" i="1"/>
  <c r="J596" i="1"/>
  <c r="J599" i="1"/>
  <c r="J606" i="1"/>
  <c r="J610" i="1"/>
  <c r="J612" i="1"/>
  <c r="J634" i="1"/>
  <c r="J636" i="1"/>
  <c r="J659" i="1"/>
  <c r="J662" i="1"/>
  <c r="J664" i="1"/>
  <c r="J666" i="1"/>
  <c r="J668" i="1"/>
  <c r="J693" i="1"/>
  <c r="J696" i="1"/>
  <c r="J710" i="1"/>
  <c r="J714" i="1"/>
  <c r="J744" i="1"/>
  <c r="J747" i="1"/>
  <c r="J795" i="1"/>
  <c r="J799" i="1"/>
  <c r="J800" i="1"/>
  <c r="J801" i="1"/>
  <c r="J798" i="1"/>
  <c r="J826" i="1"/>
  <c r="J844" i="1"/>
  <c r="J857" i="1"/>
  <c r="J875" i="1"/>
  <c r="J905" i="1"/>
  <c r="J906" i="1"/>
  <c r="J904" i="1"/>
  <c r="J996" i="1"/>
  <c r="J998" i="1"/>
  <c r="J999" i="1"/>
  <c r="G74" i="13"/>
  <c r="E101" i="13"/>
  <c r="F101" i="13" s="1"/>
  <c r="G101" i="13" s="1"/>
  <c r="E100" i="13"/>
  <c r="F100" i="13" s="1"/>
  <c r="G100" i="13" s="1"/>
  <c r="G198" i="13"/>
  <c r="G195" i="13"/>
  <c r="G184" i="13"/>
  <c r="G183" i="13"/>
  <c r="G173" i="13"/>
  <c r="G174" i="13"/>
  <c r="G175" i="13"/>
  <c r="G176" i="13"/>
  <c r="G177" i="13"/>
  <c r="G172" i="13"/>
  <c r="G164" i="13"/>
  <c r="F250" i="13"/>
  <c r="G250" i="13" s="1"/>
  <c r="F244" i="13"/>
  <c r="G244" i="13" s="1"/>
  <c r="E213" i="13"/>
  <c r="F213" i="13" s="1"/>
  <c r="G213" i="13" s="1"/>
  <c r="E211" i="13"/>
  <c r="F211" i="13" s="1"/>
  <c r="G211" i="13" s="1"/>
  <c r="E207" i="13"/>
  <c r="F207" i="13" s="1"/>
  <c r="G207" i="13" s="1"/>
  <c r="E205" i="13"/>
  <c r="F205" i="13" s="1"/>
  <c r="G205" i="13" s="1"/>
  <c r="F187" i="13"/>
  <c r="G187" i="13" s="1"/>
  <c r="E163" i="13"/>
  <c r="F163" i="13" s="1"/>
  <c r="G163" i="13" s="1"/>
  <c r="E160" i="13"/>
  <c r="F160" i="13" s="1"/>
  <c r="G160" i="13" s="1"/>
  <c r="E154" i="13"/>
  <c r="F154" i="13" s="1"/>
  <c r="G154" i="13" s="1"/>
  <c r="E153" i="13"/>
  <c r="F153" i="13" s="1"/>
  <c r="G153" i="13" s="1"/>
  <c r="E143" i="13"/>
  <c r="F143" i="13" s="1"/>
  <c r="G143" i="13" s="1"/>
  <c r="E142" i="13"/>
  <c r="F142" i="13" s="1"/>
  <c r="G142" i="13" s="1"/>
  <c r="E141" i="13"/>
  <c r="F141" i="13" s="1"/>
  <c r="G141" i="13" s="1"/>
  <c r="E134" i="13"/>
  <c r="F134" i="13" s="1"/>
  <c r="G134" i="13" s="1"/>
  <c r="E99" i="13"/>
  <c r="F99" i="13" s="1"/>
  <c r="G99" i="13" s="1"/>
  <c r="E98" i="13"/>
  <c r="F98" i="13" s="1"/>
  <c r="G98" i="13" s="1"/>
  <c r="E97" i="13"/>
  <c r="F97" i="13" s="1"/>
  <c r="G97" i="13" s="1"/>
  <c r="E91" i="13"/>
  <c r="F91" i="13" s="1"/>
  <c r="G91" i="13" s="1"/>
  <c r="E67" i="13"/>
  <c r="F67" i="13" s="1"/>
  <c r="G67" i="13" s="1"/>
  <c r="E66" i="13"/>
  <c r="F66" i="13" s="1"/>
  <c r="G66" i="13" s="1"/>
  <c r="E65" i="13"/>
  <c r="F65" i="13" s="1"/>
  <c r="G65" i="13" s="1"/>
  <c r="E64" i="13"/>
  <c r="F64" i="13" s="1"/>
  <c r="G64" i="13" s="1"/>
  <c r="E58" i="13"/>
  <c r="F58" i="13" s="1"/>
  <c r="G58" i="13" s="1"/>
  <c r="E57" i="13"/>
  <c r="F57" i="13" s="1"/>
  <c r="G57" i="13" s="1"/>
  <c r="E56" i="13"/>
  <c r="F56" i="13" s="1"/>
  <c r="G56" i="13" s="1"/>
  <c r="E55" i="13"/>
  <c r="F55" i="13" s="1"/>
  <c r="G55" i="13" s="1"/>
  <c r="L14" i="12" l="1"/>
  <c r="M14" i="12" s="1"/>
  <c r="L12" i="12"/>
  <c r="M12" i="12" s="1"/>
  <c r="L10" i="12"/>
  <c r="M10" i="12" s="1"/>
  <c r="L9" i="12"/>
  <c r="M9" i="12" s="1"/>
  <c r="J18" i="12"/>
  <c r="K18" i="12" s="1"/>
  <c r="J17" i="12"/>
  <c r="K17" i="12" s="1"/>
  <c r="J16" i="12"/>
  <c r="K16" i="12" s="1"/>
  <c r="E166" i="13"/>
  <c r="F166" i="13" s="1"/>
  <c r="G166" i="13" s="1"/>
  <c r="E165" i="13"/>
  <c r="F165" i="13" s="1"/>
  <c r="G165" i="13" s="1"/>
  <c r="L16" i="12" l="1"/>
  <c r="M16" i="12" s="1"/>
  <c r="L17" i="12"/>
  <c r="M17" i="12"/>
  <c r="L18" i="12"/>
  <c r="M18" i="12" s="1"/>
  <c r="I305" i="1"/>
  <c r="I293" i="1"/>
  <c r="I307" i="1"/>
  <c r="I313" i="1"/>
  <c r="I315" i="1"/>
  <c r="I314" i="1"/>
  <c r="I300" i="1"/>
  <c r="H1070" i="1" l="1"/>
  <c r="I1070" i="1" s="1"/>
  <c r="J1070" i="1" s="1"/>
  <c r="H1071" i="1"/>
  <c r="I1071" i="1" s="1"/>
  <c r="J1071" i="1" s="1"/>
  <c r="H908" i="1"/>
  <c r="I908" i="1" s="1"/>
  <c r="J908" i="1" s="1"/>
  <c r="H909" i="1"/>
  <c r="I909" i="1" s="1"/>
  <c r="J909" i="1" s="1"/>
  <c r="H910" i="1"/>
  <c r="I910" i="1" s="1"/>
  <c r="J910" i="1" s="1"/>
  <c r="H911" i="1"/>
  <c r="I911" i="1" s="1"/>
  <c r="J911" i="1" s="1"/>
  <c r="H912" i="1"/>
  <c r="I912" i="1" s="1"/>
  <c r="J912" i="1" s="1"/>
  <c r="H913" i="1"/>
  <c r="I913" i="1" s="1"/>
  <c r="J913" i="1" s="1"/>
  <c r="H905" i="1"/>
  <c r="H906" i="1"/>
  <c r="H907" i="1"/>
  <c r="I907" i="1" s="1"/>
  <c r="J907" i="1" s="1"/>
  <c r="H904" i="1"/>
  <c r="H899" i="1"/>
  <c r="I899" i="1" s="1"/>
  <c r="J899" i="1" s="1"/>
  <c r="H900" i="1"/>
  <c r="I900" i="1" s="1"/>
  <c r="J900" i="1" s="1"/>
  <c r="H898" i="1"/>
  <c r="I898" i="1" s="1"/>
  <c r="J898" i="1" s="1"/>
  <c r="H863" i="1"/>
  <c r="I863" i="1" s="1"/>
  <c r="J863" i="1" s="1"/>
  <c r="H859" i="1"/>
  <c r="I859" i="1" s="1"/>
  <c r="J859" i="1" s="1"/>
  <c r="H858" i="1"/>
  <c r="I858" i="1" s="1"/>
  <c r="J858" i="1" s="1"/>
  <c r="H855" i="1"/>
  <c r="I855" i="1" s="1"/>
  <c r="J855" i="1" s="1"/>
  <c r="H854" i="1"/>
  <c r="I854" i="1" s="1"/>
  <c r="J854" i="1" s="1"/>
  <c r="H845" i="1"/>
  <c r="I845" i="1" s="1"/>
  <c r="J845" i="1" s="1"/>
  <c r="H834" i="1"/>
  <c r="I834" i="1" s="1"/>
  <c r="J834" i="1" s="1"/>
  <c r="H828" i="1"/>
  <c r="I828" i="1" s="1"/>
  <c r="J828" i="1" s="1"/>
  <c r="H822" i="1"/>
  <c r="I822" i="1" s="1"/>
  <c r="J822" i="1" s="1"/>
  <c r="H823" i="1"/>
  <c r="I823" i="1" s="1"/>
  <c r="J823" i="1" s="1"/>
  <c r="H824" i="1"/>
  <c r="I824" i="1" s="1"/>
  <c r="J824" i="1" s="1"/>
  <c r="H825" i="1"/>
  <c r="I825" i="1" s="1"/>
  <c r="J825" i="1" s="1"/>
  <c r="H821" i="1"/>
  <c r="I821" i="1" s="1"/>
  <c r="J821" i="1" s="1"/>
  <c r="H749" i="1"/>
  <c r="I749" i="1" s="1"/>
  <c r="J749" i="1" s="1"/>
  <c r="H750" i="1"/>
  <c r="I750" i="1" s="1"/>
  <c r="J750" i="1" s="1"/>
  <c r="H751" i="1"/>
  <c r="I751" i="1" s="1"/>
  <c r="J751" i="1" s="1"/>
  <c r="H752" i="1"/>
  <c r="I752" i="1" s="1"/>
  <c r="J752" i="1" s="1"/>
  <c r="H753" i="1"/>
  <c r="I753" i="1" s="1"/>
  <c r="J753" i="1" s="1"/>
  <c r="H754" i="1"/>
  <c r="I754" i="1" s="1"/>
  <c r="J754" i="1" s="1"/>
  <c r="H755" i="1"/>
  <c r="I755" i="1" s="1"/>
  <c r="J755" i="1" s="1"/>
  <c r="H756" i="1"/>
  <c r="I756" i="1" s="1"/>
  <c r="J756" i="1" s="1"/>
  <c r="H757" i="1"/>
  <c r="I757" i="1" s="1"/>
  <c r="J757" i="1" s="1"/>
  <c r="H758" i="1"/>
  <c r="I758" i="1" s="1"/>
  <c r="J758" i="1" s="1"/>
  <c r="H759" i="1"/>
  <c r="I759" i="1" s="1"/>
  <c r="J759" i="1" s="1"/>
  <c r="H760" i="1"/>
  <c r="I760" i="1" s="1"/>
  <c r="J760" i="1" s="1"/>
  <c r="H761" i="1"/>
  <c r="I761" i="1" s="1"/>
  <c r="J761" i="1" s="1"/>
  <c r="H762" i="1"/>
  <c r="I762" i="1" s="1"/>
  <c r="J762" i="1" s="1"/>
  <c r="H763" i="1"/>
  <c r="I763" i="1" s="1"/>
  <c r="J763" i="1" s="1"/>
  <c r="H764" i="1"/>
  <c r="I764" i="1" s="1"/>
  <c r="J764" i="1" s="1"/>
  <c r="H765" i="1"/>
  <c r="I765" i="1" s="1"/>
  <c r="J765" i="1" s="1"/>
  <c r="H766" i="1"/>
  <c r="I766" i="1" s="1"/>
  <c r="J766" i="1" s="1"/>
  <c r="H767" i="1"/>
  <c r="I767" i="1" s="1"/>
  <c r="J767" i="1" s="1"/>
  <c r="H768" i="1"/>
  <c r="I768" i="1" s="1"/>
  <c r="J768" i="1" s="1"/>
  <c r="H769" i="1"/>
  <c r="I769" i="1" s="1"/>
  <c r="J769" i="1" s="1"/>
  <c r="H770" i="1"/>
  <c r="I770" i="1" s="1"/>
  <c r="J770" i="1" s="1"/>
  <c r="H771" i="1"/>
  <c r="I771" i="1" s="1"/>
  <c r="J771" i="1" s="1"/>
  <c r="H772" i="1"/>
  <c r="I772" i="1" s="1"/>
  <c r="J772" i="1" s="1"/>
  <c r="H773" i="1"/>
  <c r="I773" i="1" s="1"/>
  <c r="J773" i="1" s="1"/>
  <c r="H774" i="1"/>
  <c r="I774" i="1" s="1"/>
  <c r="J774" i="1" s="1"/>
  <c r="H775" i="1"/>
  <c r="I775" i="1" s="1"/>
  <c r="J775" i="1" s="1"/>
  <c r="H776" i="1"/>
  <c r="I776" i="1" s="1"/>
  <c r="J776" i="1" s="1"/>
  <c r="H777" i="1"/>
  <c r="I777" i="1" s="1"/>
  <c r="J777" i="1" s="1"/>
  <c r="H778" i="1"/>
  <c r="I778" i="1" s="1"/>
  <c r="J778" i="1" s="1"/>
  <c r="H779" i="1"/>
  <c r="I779" i="1" s="1"/>
  <c r="J779" i="1" s="1"/>
  <c r="H780" i="1"/>
  <c r="I780" i="1" s="1"/>
  <c r="J780" i="1" s="1"/>
  <c r="H781" i="1"/>
  <c r="I781" i="1" s="1"/>
  <c r="J781" i="1" s="1"/>
  <c r="H782" i="1"/>
  <c r="I782" i="1" s="1"/>
  <c r="J782" i="1" s="1"/>
  <c r="H783" i="1"/>
  <c r="I783" i="1" s="1"/>
  <c r="J783" i="1" s="1"/>
  <c r="H784" i="1"/>
  <c r="I784" i="1" s="1"/>
  <c r="J784" i="1" s="1"/>
  <c r="H748" i="1"/>
  <c r="I748" i="1" s="1"/>
  <c r="J748" i="1" s="1"/>
  <c r="H746" i="1"/>
  <c r="I746" i="1" s="1"/>
  <c r="J746" i="1" s="1"/>
  <c r="H745" i="1"/>
  <c r="I745" i="1" s="1"/>
  <c r="J745" i="1" s="1"/>
  <c r="J716" i="1"/>
  <c r="I728" i="1"/>
  <c r="J728" i="1" s="1"/>
  <c r="H622" i="1"/>
  <c r="I622" i="1" s="1"/>
  <c r="J622" i="1" s="1"/>
  <c r="H623" i="1"/>
  <c r="I623" i="1" s="1"/>
  <c r="J623" i="1" s="1"/>
  <c r="H624" i="1"/>
  <c r="I624" i="1" s="1"/>
  <c r="J624" i="1" s="1"/>
  <c r="H625" i="1"/>
  <c r="I625" i="1" s="1"/>
  <c r="J625" i="1" s="1"/>
  <c r="H287" i="1"/>
  <c r="I287" i="1" s="1"/>
  <c r="J287" i="1" s="1"/>
  <c r="H288" i="1"/>
  <c r="I288" i="1" s="1"/>
  <c r="J288" i="1" s="1"/>
  <c r="H286" i="1"/>
  <c r="I286" i="1" s="1"/>
  <c r="J286" i="1" s="1"/>
  <c r="H273" i="1"/>
  <c r="I273" i="1" s="1"/>
  <c r="J273" i="1" s="1"/>
  <c r="H274" i="1"/>
  <c r="I274" i="1" s="1"/>
  <c r="J274" i="1" s="1"/>
  <c r="H272" i="1"/>
  <c r="I272" i="1" s="1"/>
  <c r="J272" i="1" s="1"/>
  <c r="H331" i="1"/>
  <c r="I331" i="1" s="1"/>
  <c r="J331" i="1" s="1"/>
  <c r="E331" i="1"/>
  <c r="I851" i="1" l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H18" i="1"/>
  <c r="H19" i="1"/>
  <c r="I19" i="1" s="1"/>
  <c r="H20" i="1"/>
  <c r="I20" i="1" s="1"/>
  <c r="H21" i="1"/>
  <c r="I21" i="1" s="1"/>
  <c r="H22" i="1"/>
  <c r="H8" i="1"/>
  <c r="I8" i="1" s="1"/>
  <c r="J802" i="1" l="1"/>
  <c r="J803" i="1"/>
  <c r="J804" i="1"/>
  <c r="H826" i="1" l="1"/>
  <c r="H841" i="1"/>
  <c r="I841" i="1" s="1"/>
  <c r="J841" i="1" s="1"/>
  <c r="G892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8" i="1"/>
  <c r="H309" i="1"/>
  <c r="H310" i="1"/>
  <c r="I310" i="1" s="1"/>
  <c r="J310" i="1" s="1"/>
  <c r="H311" i="1"/>
  <c r="I311" i="1" s="1"/>
  <c r="J311" i="1" s="1"/>
  <c r="H312" i="1"/>
  <c r="I312" i="1" s="1"/>
  <c r="J312" i="1" s="1"/>
  <c r="H313" i="1"/>
  <c r="H892" i="1" l="1"/>
  <c r="I309" i="1"/>
  <c r="J309" i="1" s="1"/>
  <c r="I892" i="1" l="1"/>
  <c r="J892" i="1" s="1"/>
  <c r="H300" i="1"/>
  <c r="H299" i="1"/>
  <c r="H298" i="1"/>
  <c r="E245" i="1"/>
  <c r="E1089" i="1"/>
  <c r="E1088" i="1"/>
  <c r="E1087" i="1"/>
  <c r="E1086" i="1"/>
  <c r="E1085" i="1"/>
  <c r="E1084" i="1"/>
  <c r="E1083" i="1"/>
  <c r="E1082" i="1"/>
  <c r="E1081" i="1"/>
  <c r="E1073" i="1"/>
  <c r="E1069" i="1"/>
  <c r="E1067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8" i="1"/>
  <c r="E1037" i="1"/>
  <c r="E1036" i="1"/>
  <c r="E1035" i="1"/>
  <c r="E1034" i="1"/>
  <c r="E1033" i="1"/>
  <c r="H1012" i="1"/>
  <c r="I1012" i="1" s="1"/>
  <c r="J1012" i="1" s="1"/>
  <c r="E1012" i="1"/>
  <c r="H1011" i="1"/>
  <c r="J1011" i="1" s="1"/>
  <c r="E1011" i="1"/>
  <c r="H1010" i="1"/>
  <c r="J1010" i="1" s="1"/>
  <c r="E1010" i="1"/>
  <c r="H1009" i="1"/>
  <c r="I1009" i="1" s="1"/>
  <c r="J1009" i="1" s="1"/>
  <c r="E1009" i="1"/>
  <c r="E1003" i="1"/>
  <c r="E1002" i="1"/>
  <c r="E1001" i="1"/>
  <c r="H1001" i="1" s="1"/>
  <c r="I1001" i="1" s="1"/>
  <c r="J1001" i="1" s="1"/>
  <c r="E1000" i="1"/>
  <c r="E997" i="1"/>
  <c r="E995" i="1"/>
  <c r="E994" i="1"/>
  <c r="E993" i="1"/>
  <c r="E992" i="1"/>
  <c r="E991" i="1"/>
  <c r="E990" i="1"/>
  <c r="E989" i="1"/>
  <c r="E988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H952" i="1"/>
  <c r="E952" i="1"/>
  <c r="H951" i="1"/>
  <c r="E951" i="1"/>
  <c r="H949" i="1"/>
  <c r="E949" i="1"/>
  <c r="H948" i="1"/>
  <c r="E948" i="1"/>
  <c r="E936" i="1"/>
  <c r="E934" i="1"/>
  <c r="H934" i="1" s="1"/>
  <c r="I934" i="1" s="1"/>
  <c r="J934" i="1" s="1"/>
  <c r="E933" i="1"/>
  <c r="H933" i="1" s="1"/>
  <c r="I933" i="1" s="1"/>
  <c r="J933" i="1" s="1"/>
  <c r="E932" i="1"/>
  <c r="H932" i="1" s="1"/>
  <c r="I932" i="1" s="1"/>
  <c r="J932" i="1" s="1"/>
  <c r="E931" i="1"/>
  <c r="H931" i="1" s="1"/>
  <c r="I931" i="1" s="1"/>
  <c r="J931" i="1" s="1"/>
  <c r="E928" i="1"/>
  <c r="H928" i="1" s="1"/>
  <c r="E926" i="1"/>
  <c r="I926" i="1" s="1"/>
  <c r="J926" i="1" s="1"/>
  <c r="E925" i="1"/>
  <c r="I925" i="1" s="1"/>
  <c r="J925" i="1" s="1"/>
  <c r="E924" i="1"/>
  <c r="I924" i="1" s="1"/>
  <c r="J924" i="1" s="1"/>
  <c r="E923" i="1"/>
  <c r="I923" i="1" s="1"/>
  <c r="J923" i="1" s="1"/>
  <c r="E905" i="1"/>
  <c r="E904" i="1"/>
  <c r="E900" i="1"/>
  <c r="H878" i="1"/>
  <c r="I878" i="1" s="1"/>
  <c r="J878" i="1" s="1"/>
  <c r="E878" i="1"/>
  <c r="H877" i="1"/>
  <c r="I877" i="1" s="1"/>
  <c r="J877" i="1" s="1"/>
  <c r="E877" i="1"/>
  <c r="E876" i="1"/>
  <c r="H875" i="1"/>
  <c r="H874" i="1"/>
  <c r="I874" i="1" s="1"/>
  <c r="J874" i="1" s="1"/>
  <c r="E874" i="1"/>
  <c r="H873" i="1"/>
  <c r="I873" i="1" s="1"/>
  <c r="J873" i="1" s="1"/>
  <c r="E873" i="1"/>
  <c r="H871" i="1"/>
  <c r="I871" i="1" s="1"/>
  <c r="J871" i="1" s="1"/>
  <c r="E871" i="1"/>
  <c r="H870" i="1"/>
  <c r="I870" i="1" s="1"/>
  <c r="J870" i="1" s="1"/>
  <c r="E870" i="1"/>
  <c r="H869" i="1"/>
  <c r="I869" i="1" s="1"/>
  <c r="J869" i="1" s="1"/>
  <c r="E869" i="1"/>
  <c r="H868" i="1"/>
  <c r="I868" i="1" s="1"/>
  <c r="J868" i="1" s="1"/>
  <c r="E868" i="1"/>
  <c r="E865" i="1"/>
  <c r="E863" i="1"/>
  <c r="E859" i="1"/>
  <c r="E858" i="1"/>
  <c r="E855" i="1"/>
  <c r="E854" i="1"/>
  <c r="E845" i="1"/>
  <c r="E841" i="1"/>
  <c r="E834" i="1"/>
  <c r="E833" i="1"/>
  <c r="E832" i="1"/>
  <c r="E828" i="1"/>
  <c r="E826" i="1"/>
  <c r="E825" i="1"/>
  <c r="E824" i="1"/>
  <c r="E823" i="1"/>
  <c r="E822" i="1"/>
  <c r="E821" i="1"/>
  <c r="H21" i="12"/>
  <c r="H20" i="12"/>
  <c r="H19" i="12"/>
  <c r="H15" i="12"/>
  <c r="H13" i="12"/>
  <c r="H11" i="12"/>
  <c r="H8" i="12"/>
  <c r="J8" i="12" l="1"/>
  <c r="K8" i="12" s="1"/>
  <c r="J15" i="12"/>
  <c r="K15" i="12" s="1"/>
  <c r="J22" i="12"/>
  <c r="K22" i="12" s="1"/>
  <c r="J11" i="12"/>
  <c r="K11" i="12" s="1"/>
  <c r="J13" i="12"/>
  <c r="K13" i="12" s="1"/>
  <c r="J19" i="12"/>
  <c r="K19" i="12"/>
  <c r="J20" i="12"/>
  <c r="K20" i="12" s="1"/>
  <c r="J21" i="12"/>
  <c r="K21" i="12" s="1"/>
  <c r="H964" i="1"/>
  <c r="I964" i="1" s="1"/>
  <c r="J964" i="1" s="1"/>
  <c r="H1084" i="1"/>
  <c r="I1084" i="1" s="1"/>
  <c r="J1084" i="1" s="1"/>
  <c r="H1073" i="1"/>
  <c r="I1073" i="1" s="1"/>
  <c r="J1073" i="1" s="1"/>
  <c r="H1082" i="1"/>
  <c r="I1082" i="1" s="1"/>
  <c r="J1082" i="1" s="1"/>
  <c r="H1083" i="1"/>
  <c r="I1083" i="1" s="1"/>
  <c r="J1083" i="1" s="1"/>
  <c r="H1085" i="1"/>
  <c r="I1085" i="1" s="1"/>
  <c r="J1085" i="1" s="1"/>
  <c r="H1081" i="1"/>
  <c r="I1081" i="1" s="1"/>
  <c r="J1081" i="1" s="1"/>
  <c r="H1086" i="1"/>
  <c r="I1086" i="1" s="1"/>
  <c r="J1086" i="1" s="1"/>
  <c r="H1087" i="1"/>
  <c r="I1087" i="1" s="1"/>
  <c r="J1087" i="1" s="1"/>
  <c r="H1088" i="1"/>
  <c r="I1088" i="1" s="1"/>
  <c r="J1088" i="1" s="1"/>
  <c r="H1089" i="1"/>
  <c r="I1089" i="1" s="1"/>
  <c r="J1089" i="1" s="1"/>
  <c r="H1069" i="1"/>
  <c r="I1069" i="1" s="1"/>
  <c r="J1069" i="1" s="1"/>
  <c r="H1067" i="1"/>
  <c r="I1067" i="1" s="1"/>
  <c r="J1067" i="1" s="1"/>
  <c r="H989" i="1"/>
  <c r="I989" i="1" s="1"/>
  <c r="J989" i="1" s="1"/>
  <c r="H1000" i="1"/>
  <c r="I1000" i="1" s="1"/>
  <c r="J1000" i="1" s="1"/>
  <c r="H971" i="1"/>
  <c r="I971" i="1" s="1"/>
  <c r="J971" i="1" s="1"/>
  <c r="H832" i="1"/>
  <c r="I832" i="1" s="1"/>
  <c r="H958" i="1"/>
  <c r="I958" i="1" s="1"/>
  <c r="J958" i="1" s="1"/>
  <c r="H965" i="1"/>
  <c r="I965" i="1" s="1"/>
  <c r="J965" i="1" s="1"/>
  <c r="H973" i="1"/>
  <c r="I973" i="1" s="1"/>
  <c r="J973" i="1" s="1"/>
  <c r="H992" i="1"/>
  <c r="I992" i="1" s="1"/>
  <c r="J992" i="1" s="1"/>
  <c r="H1002" i="1"/>
  <c r="I1002" i="1" s="1"/>
  <c r="J1002" i="1" s="1"/>
  <c r="H963" i="1"/>
  <c r="I963" i="1" s="1"/>
  <c r="J963" i="1" s="1"/>
  <c r="H970" i="1"/>
  <c r="I970" i="1" s="1"/>
  <c r="J970" i="1" s="1"/>
  <c r="H990" i="1"/>
  <c r="I990" i="1" s="1"/>
  <c r="J990" i="1" s="1"/>
  <c r="H972" i="1"/>
  <c r="I972" i="1" s="1"/>
  <c r="J972" i="1" s="1"/>
  <c r="H991" i="1"/>
  <c r="I991" i="1" s="1"/>
  <c r="J991" i="1" s="1"/>
  <c r="H959" i="1"/>
  <c r="I959" i="1" s="1"/>
  <c r="J959" i="1" s="1"/>
  <c r="H966" i="1"/>
  <c r="I966" i="1" s="1"/>
  <c r="J966" i="1" s="1"/>
  <c r="H974" i="1"/>
  <c r="I974" i="1" s="1"/>
  <c r="J974" i="1" s="1"/>
  <c r="H993" i="1"/>
  <c r="I993" i="1" s="1"/>
  <c r="J993" i="1" s="1"/>
  <c r="H1003" i="1"/>
  <c r="I1003" i="1" s="1"/>
  <c r="J1003" i="1" s="1"/>
  <c r="H960" i="1"/>
  <c r="I960" i="1" s="1"/>
  <c r="J960" i="1" s="1"/>
  <c r="H975" i="1"/>
  <c r="I975" i="1" s="1"/>
  <c r="J975" i="1" s="1"/>
  <c r="H967" i="1"/>
  <c r="I967" i="1" s="1"/>
  <c r="J967" i="1" s="1"/>
  <c r="H994" i="1"/>
  <c r="I994" i="1" s="1"/>
  <c r="J994" i="1" s="1"/>
  <c r="H961" i="1"/>
  <c r="I961" i="1" s="1"/>
  <c r="J961" i="1" s="1"/>
  <c r="H968" i="1"/>
  <c r="I968" i="1" s="1"/>
  <c r="J968" i="1" s="1"/>
  <c r="H976" i="1"/>
  <c r="I976" i="1" s="1"/>
  <c r="J976" i="1" s="1"/>
  <c r="H995" i="1"/>
  <c r="I995" i="1" s="1"/>
  <c r="J995" i="1" s="1"/>
  <c r="H962" i="1"/>
  <c r="I962" i="1" s="1"/>
  <c r="J962" i="1" s="1"/>
  <c r="H969" i="1"/>
  <c r="I969" i="1" s="1"/>
  <c r="J969" i="1" s="1"/>
  <c r="H988" i="1"/>
  <c r="I988" i="1" s="1"/>
  <c r="J988" i="1" s="1"/>
  <c r="H997" i="1"/>
  <c r="I997" i="1" s="1"/>
  <c r="J997" i="1" s="1"/>
  <c r="L20" i="12" l="1"/>
  <c r="M20" i="12" s="1"/>
  <c r="L22" i="12"/>
  <c r="M22" i="12" s="1"/>
  <c r="L13" i="12"/>
  <c r="M13" i="12" s="1"/>
  <c r="L11" i="12"/>
  <c r="M11" i="12" s="1"/>
  <c r="L15" i="12"/>
  <c r="M15" i="12" s="1"/>
  <c r="L19" i="12"/>
  <c r="M19" i="12" s="1"/>
  <c r="L21" i="12"/>
  <c r="M21" i="12" s="1"/>
  <c r="L8" i="12"/>
  <c r="M8" i="12" s="1"/>
  <c r="J832" i="1"/>
  <c r="J833" i="1"/>
  <c r="H800" i="1"/>
  <c r="E22" i="12"/>
  <c r="E21" i="12"/>
  <c r="E20" i="12"/>
  <c r="E19" i="12"/>
  <c r="E15" i="12"/>
  <c r="E13" i="12"/>
  <c r="E11" i="12"/>
  <c r="E8" i="12"/>
  <c r="E793" i="1" l="1"/>
  <c r="E794" i="1"/>
  <c r="E798" i="1"/>
  <c r="E799" i="1"/>
  <c r="E801" i="1"/>
  <c r="E809" i="1"/>
  <c r="E792" i="1"/>
  <c r="E741" i="1"/>
  <c r="E740" i="1"/>
  <c r="E736" i="1"/>
  <c r="E737" i="1"/>
  <c r="E738" i="1"/>
  <c r="E739" i="1"/>
  <c r="E759" i="1"/>
  <c r="E760" i="1"/>
  <c r="E735" i="1"/>
  <c r="E726" i="1"/>
  <c r="E547" i="1"/>
  <c r="E548" i="1"/>
  <c r="E307" i="1"/>
  <c r="E303" i="1"/>
  <c r="H730" i="1" l="1"/>
  <c r="I730" i="1" s="1"/>
  <c r="J730" i="1" s="1"/>
  <c r="H407" i="1" l="1"/>
  <c r="J407" i="1" s="1"/>
  <c r="H293" i="1"/>
  <c r="H294" i="1"/>
  <c r="I294" i="1" s="1"/>
  <c r="J294" i="1" s="1"/>
  <c r="H295" i="1"/>
  <c r="I295" i="1" s="1"/>
  <c r="J295" i="1" s="1"/>
  <c r="H296" i="1"/>
  <c r="I296" i="1" s="1"/>
  <c r="J296" i="1" s="1"/>
  <c r="H297" i="1"/>
  <c r="I297" i="1" s="1"/>
  <c r="J297" i="1" s="1"/>
  <c r="H303" i="1"/>
  <c r="H292" i="1"/>
  <c r="I292" i="1" s="1"/>
  <c r="J292" i="1" s="1"/>
  <c r="I303" i="1" l="1"/>
  <c r="J303" i="1" s="1"/>
  <c r="H726" i="1"/>
  <c r="I726" i="1" s="1"/>
  <c r="J726" i="1" s="1"/>
  <c r="H738" i="1"/>
  <c r="I738" i="1" s="1"/>
  <c r="J738" i="1" s="1"/>
  <c r="H739" i="1"/>
  <c r="I739" i="1" s="1"/>
  <c r="J739" i="1" s="1"/>
  <c r="H740" i="1"/>
  <c r="I740" i="1" s="1"/>
  <c r="J740" i="1" s="1"/>
  <c r="H741" i="1"/>
  <c r="I741" i="1" s="1"/>
  <c r="J741" i="1" s="1"/>
  <c r="H742" i="1"/>
  <c r="I742" i="1" s="1"/>
  <c r="J742" i="1" s="1"/>
  <c r="H743" i="1"/>
  <c r="I743" i="1" s="1"/>
  <c r="J743" i="1" s="1"/>
  <c r="H792" i="1"/>
  <c r="I792" i="1" s="1"/>
  <c r="J792" i="1" s="1"/>
  <c r="H793" i="1"/>
  <c r="I793" i="1" s="1"/>
  <c r="J793" i="1" s="1"/>
  <c r="H794" i="1"/>
  <c r="I794" i="1" s="1"/>
  <c r="J794" i="1" s="1"/>
  <c r="H798" i="1"/>
  <c r="H799" i="1"/>
  <c r="H737" i="1"/>
  <c r="I737" i="1" s="1"/>
  <c r="J737" i="1" s="1"/>
  <c r="H593" i="1"/>
  <c r="I593" i="1" s="1"/>
  <c r="J593" i="1" s="1"/>
  <c r="H596" i="1"/>
  <c r="H547" i="1"/>
  <c r="I547" i="1" s="1"/>
  <c r="J547" i="1" s="1"/>
  <c r="H548" i="1"/>
  <c r="I548" i="1" s="1"/>
  <c r="J548" i="1" s="1"/>
  <c r="E8" i="1" l="1"/>
  <c r="E537" i="1"/>
  <c r="E529" i="1"/>
  <c r="E530" i="1"/>
  <c r="E528" i="1"/>
  <c r="E521" i="1"/>
  <c r="E518" i="1"/>
  <c r="E513" i="1"/>
  <c r="E512" i="1"/>
  <c r="E511" i="1"/>
  <c r="E508" i="1"/>
  <c r="E506" i="1"/>
  <c r="E505" i="1"/>
  <c r="E420" i="1"/>
  <c r="E421" i="1"/>
  <c r="E422" i="1"/>
  <c r="E423" i="1"/>
  <c r="E424" i="1"/>
  <c r="H801" i="1" l="1"/>
  <c r="H421" i="1"/>
  <c r="I421" i="1" s="1"/>
  <c r="J421" i="1" s="1"/>
  <c r="H420" i="1"/>
  <c r="I420" i="1" s="1"/>
  <c r="J420" i="1" s="1"/>
  <c r="H422" i="1"/>
  <c r="J422" i="1" s="1"/>
  <c r="H424" i="1"/>
  <c r="I424" i="1" s="1"/>
  <c r="J424" i="1" s="1"/>
  <c r="H423" i="1"/>
  <c r="I423" i="1" s="1"/>
  <c r="J423" i="1" s="1"/>
  <c r="E302" i="1"/>
  <c r="H302" i="1" l="1"/>
  <c r="E1018" i="1"/>
  <c r="I302" i="1" l="1"/>
  <c r="J302" i="1" s="1"/>
  <c r="H1018" i="1"/>
  <c r="I1018" i="1" s="1"/>
  <c r="J1018" i="1" s="1"/>
  <c r="H530" i="1"/>
  <c r="I530" i="1" s="1"/>
  <c r="J530" i="1" s="1"/>
  <c r="H529" i="1"/>
  <c r="I529" i="1" s="1"/>
  <c r="J529" i="1" s="1"/>
  <c r="H508" i="1" l="1"/>
  <c r="H511" i="1"/>
  <c r="H513" i="1"/>
  <c r="H505" i="1"/>
  <c r="I505" i="1" s="1"/>
  <c r="J505" i="1" s="1"/>
  <c r="H528" i="1"/>
  <c r="I528" i="1" s="1"/>
  <c r="J528" i="1" s="1"/>
  <c r="H537" i="1"/>
  <c r="I537" i="1" s="1"/>
  <c r="J537" i="1" s="1"/>
  <c r="H512" i="1"/>
  <c r="H518" i="1"/>
  <c r="I518" i="1" s="1"/>
  <c r="J518" i="1" s="1"/>
  <c r="H521" i="1"/>
  <c r="I521" i="1" s="1"/>
  <c r="J521" i="1" s="1"/>
  <c r="H506" i="1"/>
  <c r="E408" i="1"/>
  <c r="I508" i="1" l="1"/>
  <c r="J508" i="1" s="1"/>
  <c r="I506" i="1"/>
  <c r="J506" i="1" s="1"/>
  <c r="I512" i="1"/>
  <c r="J512" i="1" s="1"/>
  <c r="I513" i="1"/>
  <c r="J513" i="1" s="1"/>
  <c r="I511" i="1"/>
  <c r="J511" i="1" s="1"/>
  <c r="H408" i="1"/>
  <c r="I408" i="1" s="1"/>
  <c r="J408" i="1" s="1"/>
  <c r="E11" i="1"/>
  <c r="E13" i="1"/>
  <c r="E15" i="1"/>
  <c r="E19" i="1"/>
  <c r="E20" i="1"/>
  <c r="E21" i="1"/>
  <c r="E22" i="1"/>
  <c r="E708" i="1" l="1"/>
  <c r="E709" i="1"/>
  <c r="E711" i="1"/>
  <c r="E713" i="1"/>
  <c r="E717" i="1"/>
  <c r="E718" i="1"/>
  <c r="E719" i="1"/>
  <c r="E720" i="1"/>
  <c r="E721" i="1"/>
  <c r="E722" i="1"/>
  <c r="E723" i="1"/>
  <c r="E724" i="1"/>
  <c r="E689" i="1"/>
  <c r="E690" i="1"/>
  <c r="E691" i="1"/>
  <c r="E692" i="1"/>
  <c r="E693" i="1"/>
  <c r="E694" i="1"/>
  <c r="E695" i="1"/>
  <c r="E697" i="1"/>
  <c r="E698" i="1"/>
  <c r="E699" i="1"/>
  <c r="E688" i="1"/>
  <c r="E660" i="1"/>
  <c r="E658" i="1"/>
  <c r="E661" i="1"/>
  <c r="E663" i="1"/>
  <c r="E665" i="1"/>
  <c r="E667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57" i="1"/>
  <c r="E635" i="1"/>
  <c r="E637" i="1"/>
  <c r="E642" i="1"/>
  <c r="E645" i="1"/>
  <c r="E633" i="1"/>
  <c r="E589" i="1"/>
  <c r="E590" i="1"/>
  <c r="E591" i="1"/>
  <c r="E592" i="1"/>
  <c r="E594" i="1"/>
  <c r="E595" i="1"/>
  <c r="E597" i="1"/>
  <c r="E598" i="1"/>
  <c r="E600" i="1"/>
  <c r="E601" i="1"/>
  <c r="E602" i="1"/>
  <c r="E603" i="1"/>
  <c r="E604" i="1"/>
  <c r="E605" i="1"/>
  <c r="E607" i="1"/>
  <c r="E611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588" i="1"/>
  <c r="E546" i="1"/>
  <c r="E549" i="1"/>
  <c r="E550" i="1"/>
  <c r="E552" i="1"/>
  <c r="E553" i="1"/>
  <c r="E556" i="1"/>
  <c r="E557" i="1"/>
  <c r="E558" i="1"/>
  <c r="E559" i="1"/>
  <c r="E561" i="1"/>
  <c r="E562" i="1"/>
  <c r="E545" i="1"/>
  <c r="E444" i="1"/>
  <c r="H444" i="1" s="1"/>
  <c r="I444" i="1" s="1"/>
  <c r="J444" i="1" s="1"/>
  <c r="E445" i="1"/>
  <c r="H445" i="1" s="1"/>
  <c r="I445" i="1" s="1"/>
  <c r="J445" i="1" s="1"/>
  <c r="E443" i="1"/>
  <c r="E425" i="1"/>
  <c r="E426" i="1"/>
  <c r="E427" i="1"/>
  <c r="E419" i="1"/>
  <c r="E350" i="1"/>
  <c r="E351" i="1"/>
  <c r="E352" i="1"/>
  <c r="E353" i="1"/>
  <c r="E354" i="1"/>
  <c r="E355" i="1"/>
  <c r="E356" i="1"/>
  <c r="E349" i="1"/>
  <c r="E342" i="1"/>
  <c r="H342" i="1" s="1"/>
  <c r="I342" i="1" s="1"/>
  <c r="J342" i="1" s="1"/>
  <c r="E343" i="1"/>
  <c r="E341" i="1"/>
  <c r="E332" i="1"/>
  <c r="E330" i="1"/>
  <c r="E326" i="1"/>
  <c r="E325" i="1"/>
  <c r="E308" i="1"/>
  <c r="E305" i="1"/>
  <c r="E304" i="1"/>
  <c r="E301" i="1"/>
  <c r="E254" i="1"/>
  <c r="E256" i="1"/>
  <c r="E257" i="1"/>
  <c r="E258" i="1"/>
  <c r="E262" i="1"/>
  <c r="E263" i="1"/>
  <c r="E264" i="1"/>
  <c r="E265" i="1"/>
  <c r="E268" i="1"/>
  <c r="E269" i="1"/>
  <c r="E253" i="1"/>
  <c r="H343" i="1" l="1"/>
  <c r="I343" i="1" s="1"/>
  <c r="J343" i="1" s="1"/>
  <c r="H256" i="1"/>
  <c r="I256" i="1" s="1"/>
  <c r="J256" i="1" s="1"/>
  <c r="H262" i="1"/>
  <c r="I262" i="1" s="1"/>
  <c r="J262" i="1" s="1"/>
  <c r="H305" i="1"/>
  <c r="H341" i="1"/>
  <c r="I341" i="1" s="1"/>
  <c r="J341" i="1" s="1"/>
  <c r="H352" i="1"/>
  <c r="I352" i="1" s="1"/>
  <c r="J352" i="1" s="1"/>
  <c r="H425" i="1"/>
  <c r="I425" i="1" s="1"/>
  <c r="J425" i="1" s="1"/>
  <c r="H558" i="1"/>
  <c r="I558" i="1" s="1"/>
  <c r="J558" i="1" s="1"/>
  <c r="J588" i="1"/>
  <c r="H618" i="1"/>
  <c r="I618" i="1" s="1"/>
  <c r="J618" i="1" s="1"/>
  <c r="H605" i="1"/>
  <c r="I605" i="1" s="1"/>
  <c r="J605" i="1" s="1"/>
  <c r="H595" i="1"/>
  <c r="I595" i="1" s="1"/>
  <c r="J595" i="1" s="1"/>
  <c r="H642" i="1"/>
  <c r="I642" i="1" s="1"/>
  <c r="J642" i="1" s="1"/>
  <c r="H678" i="1"/>
  <c r="I678" i="1" s="1"/>
  <c r="J678" i="1" s="1"/>
  <c r="H670" i="1"/>
  <c r="I670" i="1" s="1"/>
  <c r="J670" i="1" s="1"/>
  <c r="H688" i="1"/>
  <c r="I688" i="1" s="1"/>
  <c r="J688" i="1" s="1"/>
  <c r="H691" i="1"/>
  <c r="I691" i="1" s="1"/>
  <c r="J691" i="1" s="1"/>
  <c r="H719" i="1"/>
  <c r="I719" i="1" s="1"/>
  <c r="J719" i="1" s="1"/>
  <c r="H351" i="1"/>
  <c r="I351" i="1" s="1"/>
  <c r="J351" i="1" s="1"/>
  <c r="H443" i="1"/>
  <c r="I443" i="1" s="1"/>
  <c r="J443" i="1" s="1"/>
  <c r="H557" i="1"/>
  <c r="I557" i="1" s="1"/>
  <c r="J557" i="1" s="1"/>
  <c r="H617" i="1"/>
  <c r="I617" i="1" s="1"/>
  <c r="J617" i="1" s="1"/>
  <c r="H604" i="1"/>
  <c r="H594" i="1"/>
  <c r="H637" i="1"/>
  <c r="I637" i="1" s="1"/>
  <c r="J637" i="1" s="1"/>
  <c r="H677" i="1"/>
  <c r="I677" i="1" s="1"/>
  <c r="J677" i="1" s="1"/>
  <c r="H669" i="1"/>
  <c r="I669" i="1" s="1"/>
  <c r="J669" i="1" s="1"/>
  <c r="H699" i="1"/>
  <c r="I699" i="1" s="1"/>
  <c r="J699" i="1" s="1"/>
  <c r="H690" i="1"/>
  <c r="I690" i="1" s="1"/>
  <c r="J690" i="1" s="1"/>
  <c r="H718" i="1"/>
  <c r="I718" i="1" s="1"/>
  <c r="J718" i="1" s="1"/>
  <c r="H350" i="1"/>
  <c r="I350" i="1" s="1"/>
  <c r="J350" i="1" s="1"/>
  <c r="H616" i="1"/>
  <c r="I616" i="1" s="1"/>
  <c r="J616" i="1" s="1"/>
  <c r="H603" i="1"/>
  <c r="H592" i="1"/>
  <c r="H635" i="1"/>
  <c r="I635" i="1" s="1"/>
  <c r="J635" i="1" s="1"/>
  <c r="H676" i="1"/>
  <c r="I676" i="1" s="1"/>
  <c r="J676" i="1" s="1"/>
  <c r="H667" i="1"/>
  <c r="I667" i="1" s="1"/>
  <c r="J667" i="1" s="1"/>
  <c r="H698" i="1"/>
  <c r="I698" i="1" s="1"/>
  <c r="J698" i="1" s="1"/>
  <c r="H689" i="1"/>
  <c r="I689" i="1" s="1"/>
  <c r="J689" i="1" s="1"/>
  <c r="H717" i="1"/>
  <c r="I717" i="1" s="1"/>
  <c r="J717" i="1" s="1"/>
  <c r="H258" i="1"/>
  <c r="I258" i="1" s="1"/>
  <c r="J258" i="1" s="1"/>
  <c r="H253" i="1"/>
  <c r="I253" i="1" s="1"/>
  <c r="J253" i="1" s="1"/>
  <c r="H553" i="1"/>
  <c r="I553" i="1" s="1"/>
  <c r="J553" i="1" s="1"/>
  <c r="H615" i="1"/>
  <c r="I615" i="1" s="1"/>
  <c r="J615" i="1" s="1"/>
  <c r="H602" i="1"/>
  <c r="I602" i="1" s="1"/>
  <c r="J602" i="1" s="1"/>
  <c r="H591" i="1"/>
  <c r="I591" i="1" s="1"/>
  <c r="J591" i="1" s="1"/>
  <c r="H657" i="1"/>
  <c r="I657" i="1" s="1"/>
  <c r="J657" i="1" s="1"/>
  <c r="H675" i="1"/>
  <c r="I675" i="1" s="1"/>
  <c r="J675" i="1" s="1"/>
  <c r="H665" i="1"/>
  <c r="I665" i="1" s="1"/>
  <c r="J665" i="1" s="1"/>
  <c r="H697" i="1"/>
  <c r="I697" i="1" s="1"/>
  <c r="J697" i="1" s="1"/>
  <c r="H724" i="1"/>
  <c r="I724" i="1" s="1"/>
  <c r="J724" i="1" s="1"/>
  <c r="H713" i="1"/>
  <c r="I713" i="1" s="1"/>
  <c r="J713" i="1" s="1"/>
  <c r="H556" i="1"/>
  <c r="I556" i="1" s="1"/>
  <c r="J556" i="1" s="1"/>
  <c r="H307" i="1"/>
  <c r="H254" i="1"/>
  <c r="I254" i="1" s="1"/>
  <c r="J254" i="1" s="1"/>
  <c r="H356" i="1"/>
  <c r="H427" i="1"/>
  <c r="I427" i="1" s="1"/>
  <c r="J427" i="1" s="1"/>
  <c r="H545" i="1"/>
  <c r="I545" i="1" s="1"/>
  <c r="J545" i="1" s="1"/>
  <c r="H552" i="1"/>
  <c r="I552" i="1" s="1"/>
  <c r="J552" i="1" s="1"/>
  <c r="H614" i="1"/>
  <c r="I614" i="1" s="1"/>
  <c r="J614" i="1" s="1"/>
  <c r="H601" i="1"/>
  <c r="I601" i="1" s="1"/>
  <c r="J601" i="1" s="1"/>
  <c r="H682" i="1"/>
  <c r="I682" i="1" s="1"/>
  <c r="J682" i="1" s="1"/>
  <c r="H674" i="1"/>
  <c r="I674" i="1" s="1"/>
  <c r="J674" i="1" s="1"/>
  <c r="H663" i="1"/>
  <c r="I663" i="1" s="1"/>
  <c r="J663" i="1" s="1"/>
  <c r="H695" i="1"/>
  <c r="I695" i="1" s="1"/>
  <c r="J695" i="1" s="1"/>
  <c r="H723" i="1"/>
  <c r="I723" i="1" s="1"/>
  <c r="J723" i="1" s="1"/>
  <c r="H711" i="1"/>
  <c r="I711" i="1" s="1"/>
  <c r="J711" i="1" s="1"/>
  <c r="H349" i="1"/>
  <c r="I349" i="1" s="1"/>
  <c r="J349" i="1" s="1"/>
  <c r="H268" i="1"/>
  <c r="I268" i="1" s="1"/>
  <c r="J268" i="1" s="1"/>
  <c r="H255" i="1"/>
  <c r="I255" i="1" s="1"/>
  <c r="J255" i="1" s="1"/>
  <c r="H426" i="1"/>
  <c r="I426" i="1" s="1"/>
  <c r="J426" i="1" s="1"/>
  <c r="H562" i="1"/>
  <c r="I562" i="1" s="1"/>
  <c r="J562" i="1" s="1"/>
  <c r="H550" i="1"/>
  <c r="I550" i="1" s="1"/>
  <c r="J550" i="1" s="1"/>
  <c r="H621" i="1"/>
  <c r="H613" i="1"/>
  <c r="I613" i="1" s="1"/>
  <c r="J613" i="1" s="1"/>
  <c r="H600" i="1"/>
  <c r="I600" i="1" s="1"/>
  <c r="J600" i="1" s="1"/>
  <c r="H681" i="1"/>
  <c r="I681" i="1" s="1"/>
  <c r="J681" i="1" s="1"/>
  <c r="H673" i="1"/>
  <c r="I673" i="1" s="1"/>
  <c r="J673" i="1" s="1"/>
  <c r="H661" i="1"/>
  <c r="I661" i="1" s="1"/>
  <c r="J661" i="1" s="1"/>
  <c r="H694" i="1"/>
  <c r="I694" i="1" s="1"/>
  <c r="J694" i="1" s="1"/>
  <c r="H722" i="1"/>
  <c r="I722" i="1" s="1"/>
  <c r="J722" i="1" s="1"/>
  <c r="H709" i="1"/>
  <c r="I709" i="1" s="1"/>
  <c r="J709" i="1" s="1"/>
  <c r="H419" i="1"/>
  <c r="H325" i="1"/>
  <c r="I325" i="1" s="1"/>
  <c r="J325" i="1" s="1"/>
  <c r="H265" i="1"/>
  <c r="I265" i="1" s="1"/>
  <c r="J265" i="1" s="1"/>
  <c r="H326" i="1"/>
  <c r="I326" i="1" s="1"/>
  <c r="J326" i="1" s="1"/>
  <c r="H355" i="1"/>
  <c r="H264" i="1"/>
  <c r="I264" i="1" s="1"/>
  <c r="J264" i="1" s="1"/>
  <c r="H301" i="1"/>
  <c r="H330" i="1"/>
  <c r="I330" i="1" s="1"/>
  <c r="J330" i="1" s="1"/>
  <c r="H354" i="1"/>
  <c r="H561" i="1"/>
  <c r="I561" i="1" s="1"/>
  <c r="J561" i="1" s="1"/>
  <c r="H549" i="1"/>
  <c r="I549" i="1" s="1"/>
  <c r="J549" i="1" s="1"/>
  <c r="H620" i="1"/>
  <c r="I620" i="1" s="1"/>
  <c r="J620" i="1" s="1"/>
  <c r="H611" i="1"/>
  <c r="I611" i="1" s="1"/>
  <c r="J611" i="1" s="1"/>
  <c r="H598" i="1"/>
  <c r="I598" i="1" s="1"/>
  <c r="J598" i="1" s="1"/>
  <c r="H633" i="1"/>
  <c r="I633" i="1" s="1"/>
  <c r="J633" i="1" s="1"/>
  <c r="H680" i="1"/>
  <c r="I680" i="1" s="1"/>
  <c r="J680" i="1" s="1"/>
  <c r="H672" i="1"/>
  <c r="I672" i="1" s="1"/>
  <c r="J672" i="1" s="1"/>
  <c r="H658" i="1"/>
  <c r="I658" i="1" s="1"/>
  <c r="J658" i="1" s="1"/>
  <c r="H721" i="1"/>
  <c r="I721" i="1" s="1"/>
  <c r="J721" i="1" s="1"/>
  <c r="H308" i="1"/>
  <c r="H257" i="1"/>
  <c r="I257" i="1" s="1"/>
  <c r="J257" i="1" s="1"/>
  <c r="H269" i="1"/>
  <c r="I269" i="1" s="1"/>
  <c r="J269" i="1" s="1"/>
  <c r="H263" i="1"/>
  <c r="I263" i="1" s="1"/>
  <c r="J263" i="1" s="1"/>
  <c r="H304" i="1"/>
  <c r="I304" i="1" s="1"/>
  <c r="J304" i="1" s="1"/>
  <c r="H332" i="1"/>
  <c r="I332" i="1" s="1"/>
  <c r="J332" i="1" s="1"/>
  <c r="H353" i="1"/>
  <c r="I353" i="1" s="1"/>
  <c r="J353" i="1" s="1"/>
  <c r="H559" i="1"/>
  <c r="I559" i="1" s="1"/>
  <c r="J559" i="1" s="1"/>
  <c r="H546" i="1"/>
  <c r="I546" i="1" s="1"/>
  <c r="J546" i="1" s="1"/>
  <c r="H619" i="1"/>
  <c r="I619" i="1" s="1"/>
  <c r="J619" i="1" s="1"/>
  <c r="H607" i="1"/>
  <c r="I607" i="1" s="1"/>
  <c r="J607" i="1" s="1"/>
  <c r="H597" i="1"/>
  <c r="I597" i="1" s="1"/>
  <c r="J597" i="1" s="1"/>
  <c r="H645" i="1"/>
  <c r="I645" i="1" s="1"/>
  <c r="J645" i="1" s="1"/>
  <c r="H679" i="1"/>
  <c r="I679" i="1" s="1"/>
  <c r="J679" i="1" s="1"/>
  <c r="H671" i="1"/>
  <c r="I671" i="1" s="1"/>
  <c r="J671" i="1" s="1"/>
  <c r="H660" i="1"/>
  <c r="I660" i="1" s="1"/>
  <c r="J660" i="1" s="1"/>
  <c r="H692" i="1"/>
  <c r="I692" i="1" s="1"/>
  <c r="J692" i="1" s="1"/>
  <c r="H720" i="1"/>
  <c r="I720" i="1" s="1"/>
  <c r="J720" i="1" s="1"/>
  <c r="H716" i="1"/>
  <c r="I356" i="1" l="1"/>
  <c r="J356" i="1" s="1"/>
  <c r="I354" i="1"/>
  <c r="J354" i="1" s="1"/>
  <c r="I355" i="1"/>
  <c r="J355" i="1" s="1"/>
  <c r="I308" i="1"/>
  <c r="J308" i="1" s="1"/>
  <c r="I301" i="1"/>
  <c r="J301" i="1" s="1"/>
  <c r="R130" i="2"/>
  <c r="S130" i="2" s="1"/>
  <c r="R131" i="2"/>
  <c r="S131" i="2" s="1"/>
  <c r="R132" i="2"/>
  <c r="S132" i="2" s="1"/>
  <c r="E16" i="2" l="1"/>
  <c r="F16" i="2" s="1"/>
  <c r="G16" i="2" s="1"/>
  <c r="I16" i="2" s="1"/>
  <c r="L16" i="2"/>
  <c r="M16" i="2" s="1"/>
  <c r="O16" i="2" s="1"/>
  <c r="E17" i="2"/>
  <c r="F17" i="2" s="1"/>
  <c r="G17" i="2" s="1"/>
  <c r="I17" i="2" s="1"/>
  <c r="L17" i="2"/>
  <c r="M17" i="2" s="1"/>
  <c r="O17" i="2" s="1"/>
  <c r="E18" i="2"/>
  <c r="F18" i="2" s="1"/>
  <c r="G18" i="2" s="1"/>
  <c r="I18" i="2" s="1"/>
  <c r="L18" i="2"/>
  <c r="M18" i="2" s="1"/>
  <c r="O18" i="2" s="1"/>
  <c r="E19" i="2"/>
  <c r="F19" i="2" s="1"/>
  <c r="G19" i="2" s="1"/>
  <c r="I19" i="2" s="1"/>
  <c r="L19" i="2"/>
  <c r="M19" i="2" s="1"/>
  <c r="O19" i="2" s="1"/>
  <c r="E25" i="2"/>
  <c r="F25" i="2" s="1"/>
  <c r="G25" i="2" s="1"/>
  <c r="I25" i="2" s="1"/>
  <c r="L25" i="2"/>
  <c r="M25" i="2" s="1"/>
  <c r="O25" i="2" s="1"/>
  <c r="E26" i="2"/>
  <c r="F26" i="2" s="1"/>
  <c r="G26" i="2" s="1"/>
  <c r="I26" i="2" s="1"/>
  <c r="L26" i="2"/>
  <c r="M26" i="2" s="1"/>
  <c r="O26" i="2" s="1"/>
  <c r="E27" i="2"/>
  <c r="F27" i="2" s="1"/>
  <c r="G27" i="2" s="1"/>
  <c r="I27" i="2" s="1"/>
  <c r="L27" i="2"/>
  <c r="M27" i="2" s="1"/>
  <c r="O27" i="2" s="1"/>
  <c r="E28" i="2"/>
  <c r="F28" i="2" s="1"/>
  <c r="G28" i="2" s="1"/>
  <c r="I28" i="2" s="1"/>
  <c r="L28" i="2"/>
  <c r="M28" i="2" s="1"/>
  <c r="O28" i="2" s="1"/>
  <c r="E43" i="2"/>
  <c r="F43" i="2" s="1"/>
  <c r="G43" i="2" s="1"/>
  <c r="C49" i="2"/>
  <c r="E49" i="2" s="1"/>
  <c r="F49" i="2" s="1"/>
  <c r="G49" i="2" s="1"/>
  <c r="C50" i="2"/>
  <c r="E50" i="2" s="1"/>
  <c r="F50" i="2" s="1"/>
  <c r="G50" i="2" s="1"/>
  <c r="E51" i="2"/>
  <c r="F51" i="2" s="1"/>
  <c r="G51" i="2" s="1"/>
  <c r="E90" i="2"/>
  <c r="F90" i="2" s="1"/>
  <c r="G90" i="2" s="1"/>
  <c r="E98" i="2"/>
  <c r="F98" i="2" s="1"/>
  <c r="G98" i="2" s="1"/>
  <c r="E99" i="2"/>
  <c r="F99" i="2" s="1"/>
  <c r="G99" i="2" s="1"/>
  <c r="I99" i="2" s="1"/>
  <c r="L99" i="2"/>
  <c r="M99" i="2" s="1"/>
  <c r="O99" i="2" s="1"/>
  <c r="E100" i="2"/>
  <c r="G100" i="2"/>
  <c r="I100" i="2" s="1"/>
  <c r="J100" i="2" s="1"/>
  <c r="E110" i="2"/>
  <c r="F110" i="2" s="1"/>
  <c r="G110" i="2" s="1"/>
  <c r="G111" i="2"/>
  <c r="E112" i="2"/>
  <c r="F112" i="2" s="1"/>
  <c r="G112" i="2" s="1"/>
  <c r="E118" i="2"/>
  <c r="F118" i="2" s="1"/>
  <c r="G118" i="2" s="1"/>
  <c r="E121" i="2"/>
  <c r="F121" i="2" s="1"/>
  <c r="G121" i="2" s="1"/>
  <c r="E134" i="2"/>
  <c r="F134" i="2" s="1"/>
  <c r="G134" i="2" s="1"/>
  <c r="E142" i="2"/>
  <c r="F142" i="2" s="1"/>
  <c r="G142" i="2" s="1"/>
  <c r="E144" i="2"/>
  <c r="F144" i="2" s="1"/>
  <c r="G144" i="2" s="1"/>
  <c r="E151" i="2"/>
  <c r="F151" i="2" s="1"/>
  <c r="G151" i="2" s="1"/>
  <c r="E153" i="2"/>
  <c r="F153" i="2" s="1"/>
  <c r="G153" i="2" s="1"/>
  <c r="E157" i="2"/>
  <c r="F157" i="2" s="1"/>
  <c r="G157" i="2" s="1"/>
  <c r="E159" i="2"/>
  <c r="F159" i="2" s="1"/>
  <c r="G159" i="2" s="1"/>
  <c r="I159" i="2" s="1"/>
  <c r="E192" i="2"/>
  <c r="F192" i="2" s="1"/>
  <c r="G192" i="2" s="1"/>
  <c r="E198" i="2"/>
  <c r="F198" i="2" s="1"/>
  <c r="G198" i="2" s="1"/>
  <c r="L100" i="2" l="1"/>
  <c r="M100" i="2" s="1"/>
  <c r="O100" i="2" s="1"/>
  <c r="I198" i="2"/>
  <c r="J198" i="2" s="1"/>
  <c r="I157" i="2"/>
  <c r="J157" i="2" s="1"/>
  <c r="I134" i="2"/>
  <c r="J134" i="2" s="1"/>
  <c r="I118" i="2"/>
  <c r="J118" i="2" s="1"/>
  <c r="I43" i="2"/>
  <c r="J43" i="2" s="1"/>
  <c r="I151" i="2"/>
  <c r="J151" i="2" s="1"/>
  <c r="I90" i="2"/>
  <c r="J90" i="2" s="1"/>
  <c r="I49" i="2"/>
  <c r="J49" i="2" s="1"/>
  <c r="I192" i="2"/>
  <c r="J192" i="2" s="1"/>
  <c r="I142" i="2"/>
  <c r="J142" i="2" s="1"/>
  <c r="I121" i="2"/>
  <c r="J121" i="2" s="1"/>
  <c r="I110" i="2"/>
  <c r="J110" i="2" s="1"/>
  <c r="I50" i="2"/>
  <c r="J50" i="2" s="1"/>
  <c r="I153" i="2"/>
  <c r="J153" i="2" s="1"/>
  <c r="I144" i="2"/>
  <c r="J144" i="2" s="1"/>
  <c r="I112" i="2"/>
  <c r="J112" i="2" s="1"/>
  <c r="I98" i="2"/>
  <c r="J98" i="2" s="1"/>
  <c r="I51" i="2"/>
  <c r="J51" i="2" s="1"/>
  <c r="J159" i="2"/>
  <c r="L157" i="2" l="1"/>
  <c r="M157" i="2" s="1"/>
  <c r="O157" i="2" s="1"/>
  <c r="L198" i="2"/>
  <c r="M198" i="2" s="1"/>
  <c r="O198" i="2" s="1"/>
  <c r="L153" i="2"/>
  <c r="M153" i="2" s="1"/>
  <c r="O153" i="2" s="1"/>
  <c r="L98" i="2"/>
  <c r="M98" i="2" s="1"/>
  <c r="O98" i="2" s="1"/>
  <c r="L134" i="2"/>
  <c r="M134" i="2" s="1"/>
  <c r="O134" i="2" s="1"/>
  <c r="L159" i="2"/>
  <c r="M159" i="2" s="1"/>
  <c r="O159" i="2" s="1"/>
  <c r="L112" i="2"/>
  <c r="M112" i="2" s="1"/>
  <c r="O112" i="2" s="1"/>
  <c r="L50" i="2"/>
  <c r="M50" i="2" s="1"/>
  <c r="O50" i="2" s="1"/>
  <c r="L142" i="2"/>
  <c r="M142" i="2" s="1"/>
  <c r="O142" i="2" s="1"/>
  <c r="L151" i="2"/>
  <c r="M151" i="2" s="1"/>
  <c r="O151" i="2" s="1"/>
  <c r="L51" i="2"/>
  <c r="M51" i="2" s="1"/>
  <c r="O51" i="2" s="1"/>
  <c r="L144" i="2"/>
  <c r="M144" i="2" s="1"/>
  <c r="O144" i="2" s="1"/>
  <c r="L110" i="2"/>
  <c r="M110" i="2" s="1"/>
  <c r="O110" i="2" s="1"/>
  <c r="L192" i="2"/>
  <c r="M192" i="2" s="1"/>
  <c r="O192" i="2" s="1"/>
  <c r="L121" i="2"/>
  <c r="M121" i="2" s="1"/>
  <c r="O121" i="2" s="1"/>
  <c r="L49" i="2"/>
  <c r="M49" i="2" s="1"/>
  <c r="O49" i="2" s="1"/>
  <c r="L43" i="2"/>
  <c r="M43" i="2" s="1"/>
  <c r="O43" i="2" s="1"/>
  <c r="L90" i="2"/>
  <c r="M90" i="2"/>
  <c r="O90" i="2" s="1"/>
  <c r="L118" i="2"/>
  <c r="M118" i="2" s="1"/>
  <c r="O118" i="2" s="1"/>
  <c r="P198" i="2" l="1"/>
  <c r="R198" i="2" s="1"/>
  <c r="S198" i="2" s="1"/>
  <c r="P192" i="2"/>
  <c r="R192" i="2" s="1"/>
  <c r="S192" i="2" s="1"/>
  <c r="P159" i="2"/>
  <c r="R159" i="2" s="1"/>
  <c r="S159" i="2" s="1"/>
  <c r="P157" i="2"/>
  <c r="R157" i="2" s="1"/>
  <c r="S157" i="2" s="1"/>
  <c r="P153" i="2"/>
  <c r="R153" i="2" s="1"/>
  <c r="S153" i="2" s="1"/>
  <c r="P151" i="2"/>
  <c r="R151" i="2" s="1"/>
  <c r="S151" i="2" s="1"/>
  <c r="P144" i="2"/>
  <c r="R144" i="2" s="1"/>
  <c r="S144" i="2" s="1"/>
  <c r="P142" i="2"/>
  <c r="R142" i="2" s="1"/>
  <c r="S142" i="2" s="1"/>
  <c r="P134" i="2"/>
  <c r="R134" i="2" s="1"/>
  <c r="S134" i="2" s="1"/>
  <c r="P121" i="2"/>
  <c r="R121" i="2" s="1"/>
  <c r="S121" i="2" s="1"/>
  <c r="P118" i="2"/>
  <c r="R118" i="2" s="1"/>
  <c r="S118" i="2" s="1"/>
  <c r="P112" i="2"/>
  <c r="R112" i="2" s="1"/>
  <c r="S112" i="2" s="1"/>
  <c r="P110" i="2"/>
  <c r="R110" i="2" s="1"/>
  <c r="S110" i="2" s="1"/>
  <c r="P100" i="2"/>
  <c r="R100" i="2" s="1"/>
  <c r="S100" i="2" s="1"/>
  <c r="P99" i="2"/>
  <c r="R99" i="2" s="1"/>
  <c r="S99" i="2" s="1"/>
  <c r="P98" i="2"/>
  <c r="R98" i="2" s="1"/>
  <c r="S98" i="2" s="1"/>
  <c r="P90" i="2"/>
  <c r="P51" i="2"/>
  <c r="R51" i="2" s="1"/>
  <c r="S51" i="2" s="1"/>
  <c r="P50" i="2"/>
  <c r="R50" i="2" s="1"/>
  <c r="S50" i="2" s="1"/>
  <c r="P49" i="2"/>
  <c r="R49" i="2" s="1"/>
  <c r="S49" i="2" s="1"/>
  <c r="P43" i="2"/>
  <c r="R43" i="2" s="1"/>
  <c r="S43" i="2" s="1"/>
  <c r="P28" i="2"/>
  <c r="R28" i="2" s="1"/>
  <c r="S28" i="2" s="1"/>
  <c r="P27" i="2"/>
  <c r="R27" i="2" s="1"/>
  <c r="S27" i="2" s="1"/>
  <c r="P26" i="2"/>
  <c r="R26" i="2" s="1"/>
  <c r="S26" i="2" s="1"/>
  <c r="P25" i="2"/>
  <c r="R25" i="2" s="1"/>
  <c r="S25" i="2" s="1"/>
  <c r="P19" i="2"/>
  <c r="R19" i="2" s="1"/>
  <c r="S19" i="2" s="1"/>
  <c r="P18" i="2"/>
  <c r="R18" i="2" s="1"/>
  <c r="S18" i="2" s="1"/>
  <c r="P17" i="2"/>
  <c r="R17" i="2" s="1"/>
  <c r="S17" i="2" s="1"/>
  <c r="P16" i="2"/>
  <c r="R16" i="2" s="1"/>
  <c r="S16" i="2" s="1"/>
  <c r="R90" i="2" l="1"/>
  <c r="S90" i="2" s="1"/>
  <c r="H729" i="1" l="1"/>
  <c r="I729" i="1" s="1"/>
  <c r="J7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Nomthandazo Ngwenya</author>
    <author>Ntobeko Nene</author>
    <author>RevenueA</author>
  </authors>
  <commentList>
    <comment ref="E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Nomthandazo Ngwenya:</t>
        </r>
        <r>
          <rPr>
            <sz val="9"/>
            <color indexed="81"/>
            <rFont val="Tahoma"/>
            <family val="2"/>
          </rPr>
          <t xml:space="preserve">
5.3% increase
</t>
        </r>
      </text>
    </comment>
    <comment ref="G157" authorId="1" shapeId="0" xr:uid="{F00E8BE5-153F-4682-B7EA-4E8291212036}">
      <text>
        <r>
          <rPr>
            <b/>
            <sz val="9"/>
            <color indexed="81"/>
            <rFont val="Tahoma"/>
            <family val="2"/>
          </rPr>
          <t>Ntobeko Nene:</t>
        </r>
        <r>
          <rPr>
            <sz val="9"/>
            <color indexed="81"/>
            <rFont val="Tahoma"/>
            <family val="2"/>
          </rPr>
          <t xml:space="preserve">
LAST PURCHASE
3 PHASE R 3258,87
1 PHASE R 1497,87
45% INCREASE</t>
        </r>
      </text>
    </comment>
    <comment ref="I164" authorId="1" shapeId="0" xr:uid="{0EFC944F-A643-4350-AC03-5FCFD31277A5}">
      <text>
        <r>
          <rPr>
            <b/>
            <sz val="9"/>
            <color indexed="81"/>
            <rFont val="Tahoma"/>
            <family val="2"/>
          </rPr>
          <t>Ntobeko Nene:</t>
        </r>
        <r>
          <rPr>
            <sz val="9"/>
            <color indexed="81"/>
            <rFont val="Tahoma"/>
            <family val="2"/>
          </rPr>
          <t xml:space="preserve">
AVERAGE STORE PRICE
R592,39
SCM PRICE R592,39 PLUS 10%
</t>
        </r>
      </text>
    </comment>
    <comment ref="I166" authorId="1" shapeId="0" xr:uid="{30961943-F0E5-4467-898A-F36588B745A3}">
      <text>
        <r>
          <rPr>
            <b/>
            <sz val="9"/>
            <color indexed="81"/>
            <rFont val="Tahoma"/>
            <family val="2"/>
          </rPr>
          <t>Ntobeko Nene:</t>
        </r>
        <r>
          <rPr>
            <sz val="9"/>
            <color indexed="81"/>
            <rFont val="Tahoma"/>
            <family val="2"/>
          </rPr>
          <t xml:space="preserve">
AVERAGE STORE PRICE
R184,00 PER METER
SCM PRICE PLUS 10%</t>
        </r>
      </text>
    </comment>
    <comment ref="I167" authorId="1" shapeId="0" xr:uid="{D7F3C616-E9D6-4982-8115-2D08AA8EB539}">
      <text>
        <r>
          <rPr>
            <b/>
            <sz val="9"/>
            <color indexed="81"/>
            <rFont val="Tahoma"/>
            <family val="2"/>
          </rPr>
          <t>Ntobeko Nene:</t>
        </r>
        <r>
          <rPr>
            <sz val="9"/>
            <color indexed="81"/>
            <rFont val="Tahoma"/>
            <family val="2"/>
          </rPr>
          <t xml:space="preserve">
AVERAGE STORE PRICE
R262,32 PER METER
SCM PRICE PLUS 10%</t>
        </r>
      </text>
    </comment>
    <comment ref="I168" authorId="1" shapeId="0" xr:uid="{88752586-3BFC-4CDA-BAAC-2CCEE760F188}">
      <text>
        <r>
          <rPr>
            <b/>
            <sz val="9"/>
            <color indexed="81"/>
            <rFont val="Tahoma"/>
            <family val="2"/>
          </rPr>
          <t>Ntobeko Nene:</t>
        </r>
        <r>
          <rPr>
            <sz val="9"/>
            <color indexed="81"/>
            <rFont val="Tahoma"/>
            <family val="2"/>
          </rPr>
          <t xml:space="preserve">
AVERAGE STORE PRICE
R195,62 PER METER
SCM PRICE PLUS 10%</t>
        </r>
      </text>
    </comment>
    <comment ref="I169" authorId="1" shapeId="0" xr:uid="{B368D1C8-74A2-44B4-AC58-8E34844A29D3}">
      <text>
        <r>
          <rPr>
            <b/>
            <sz val="9"/>
            <color indexed="81"/>
            <rFont val="Tahoma"/>
            <family val="2"/>
          </rPr>
          <t>Ntobeko Nene:</t>
        </r>
        <r>
          <rPr>
            <sz val="9"/>
            <color indexed="81"/>
            <rFont val="Tahoma"/>
            <family val="2"/>
          </rPr>
          <t xml:space="preserve">
AVERAGE STORE PRICE
R382,95 PER METER
SCM PRICE PLUS 10%</t>
        </r>
      </text>
    </comment>
    <comment ref="I174" authorId="1" shapeId="0" xr:uid="{E376B4E4-2C57-4622-BD63-4BAB07B1EF5B}">
      <text>
        <r>
          <rPr>
            <b/>
            <sz val="9"/>
            <color indexed="81"/>
            <rFont val="Tahoma"/>
            <family val="2"/>
          </rPr>
          <t>Ntobeko Nene:</t>
        </r>
        <r>
          <rPr>
            <sz val="9"/>
            <color indexed="81"/>
            <rFont val="Tahoma"/>
            <family val="2"/>
          </rPr>
          <t xml:space="preserve">
AVERAGE STORE PRICE
R129,40 PER METER
SCM PRICE PLUS 10%</t>
        </r>
      </text>
    </comment>
    <comment ref="B44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Nomthandazo Ngwenya:</t>
        </r>
        <r>
          <rPr>
            <sz val="9"/>
            <color indexed="81"/>
            <rFont val="Tahoma"/>
            <family val="2"/>
          </rPr>
          <t xml:space="preserve">
refundable deposit
</t>
        </r>
      </text>
    </comment>
    <comment ref="B45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Nomthandazo Ngwenya:</t>
        </r>
        <r>
          <rPr>
            <sz val="9"/>
            <color indexed="81"/>
            <rFont val="Tahoma"/>
            <family val="2"/>
          </rPr>
          <t xml:space="preserve">
R 1 per Week
</t>
        </r>
      </text>
    </comment>
    <comment ref="B45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Nomthandazo Ngwenya:</t>
        </r>
        <r>
          <rPr>
            <sz val="9"/>
            <color indexed="81"/>
            <rFont val="Tahoma"/>
            <family val="2"/>
          </rPr>
          <t xml:space="preserve">
R1 per week set on the system
</t>
        </r>
      </text>
    </comment>
    <comment ref="B537" authorId="1" shapeId="0" xr:uid="{82FEA000-685E-458B-9A0C-DF09698D3832}">
      <text>
        <r>
          <rPr>
            <b/>
            <sz val="9"/>
            <color indexed="81"/>
            <rFont val="Tahoma"/>
            <family val="2"/>
          </rPr>
          <t>Ntobeko Nene:</t>
        </r>
        <r>
          <rPr>
            <sz val="9"/>
            <color indexed="81"/>
            <rFont val="Tahoma"/>
            <family val="2"/>
          </rPr>
          <t xml:space="preserve">
CFO TO LOOK AT CHARGING PER HOUR BY COMPARING THE OVERTIME CLAIMED PER TRAFFIC OFFICER</t>
        </r>
      </text>
    </comment>
    <comment ref="B795" authorId="1" shapeId="0" xr:uid="{65B77622-68E2-445F-8136-1ED403D389CF}">
      <text>
        <r>
          <rPr>
            <b/>
            <sz val="9"/>
            <color indexed="81"/>
            <rFont val="Tahoma"/>
            <family val="2"/>
          </rPr>
          <t>Ntobeko Nene:</t>
        </r>
        <r>
          <rPr>
            <sz val="9"/>
            <color indexed="81"/>
            <rFont val="Tahoma"/>
            <family val="2"/>
          </rPr>
          <t xml:space="preserve">
PLANNING</t>
        </r>
      </text>
    </comment>
    <comment ref="J832" authorId="2" shapeId="0" xr:uid="{24957AD2-520F-4ACA-A24E-8D0CC04C79F4}">
      <text>
        <r>
          <rPr>
            <b/>
            <sz val="9"/>
            <color indexed="81"/>
            <rFont val="Tahoma"/>
            <family val="2"/>
          </rPr>
          <t>RevenueA:</t>
        </r>
        <r>
          <rPr>
            <sz val="9"/>
            <color indexed="81"/>
            <rFont val="Tahoma"/>
            <family val="2"/>
          </rPr>
          <t xml:space="preserve">
HALF OF NORMAL</t>
        </r>
      </text>
    </comment>
    <comment ref="B94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Nomthandazo Ngwenya:</t>
        </r>
        <r>
          <rPr>
            <sz val="9"/>
            <color indexed="81"/>
            <rFont val="Tahoma"/>
            <family val="2"/>
          </rPr>
          <t xml:space="preserve">
CLOSED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Ntobeko Nene</author>
  </authors>
  <commentList>
    <comment ref="D165" authorId="0" shapeId="0" xr:uid="{B39C7090-89F2-44C2-97C6-19743584FAC6}">
      <text>
        <r>
          <rPr>
            <b/>
            <sz val="9"/>
            <color indexed="81"/>
            <rFont val="Tahoma"/>
            <family val="2"/>
          </rPr>
          <t>Ntobeko Nene:</t>
        </r>
        <r>
          <rPr>
            <sz val="9"/>
            <color indexed="81"/>
            <rFont val="Tahoma"/>
            <family val="2"/>
          </rPr>
          <t xml:space="preserve">
LAST PURCHASE
3 PHASE R 3258,87
1 PHASE R 1497,87
45% INCREASE</t>
        </r>
      </text>
    </comment>
    <comment ref="F172" authorId="0" shapeId="0" xr:uid="{2927367C-7138-4C8C-9D9E-165C0545DABF}">
      <text>
        <r>
          <rPr>
            <b/>
            <sz val="9"/>
            <color indexed="81"/>
            <rFont val="Tahoma"/>
            <family val="2"/>
          </rPr>
          <t>Ntobeko Nene:</t>
        </r>
        <r>
          <rPr>
            <sz val="9"/>
            <color indexed="81"/>
            <rFont val="Tahoma"/>
            <family val="2"/>
          </rPr>
          <t xml:space="preserve">
AVERAGE STORE PRICE
R592,39
SCM PRICE R592,39 PLUS 10%
</t>
        </r>
      </text>
    </comment>
    <comment ref="F174" authorId="0" shapeId="0" xr:uid="{2B007EE9-DC15-4094-BA65-7554A638F028}">
      <text>
        <r>
          <rPr>
            <b/>
            <sz val="9"/>
            <color indexed="81"/>
            <rFont val="Tahoma"/>
            <family val="2"/>
          </rPr>
          <t>Ntobeko Nene:</t>
        </r>
        <r>
          <rPr>
            <sz val="9"/>
            <color indexed="81"/>
            <rFont val="Tahoma"/>
            <family val="2"/>
          </rPr>
          <t xml:space="preserve">
AVERAGE STORE PRICE
R184,00 PER METER
SCM PRICE PLUS 10%</t>
        </r>
      </text>
    </comment>
    <comment ref="F175" authorId="0" shapeId="0" xr:uid="{16F272DF-82A0-48BE-8913-CD9146F7737E}">
      <text>
        <r>
          <rPr>
            <b/>
            <sz val="9"/>
            <color indexed="81"/>
            <rFont val="Tahoma"/>
            <family val="2"/>
          </rPr>
          <t>Ntobeko Nene:</t>
        </r>
        <r>
          <rPr>
            <sz val="9"/>
            <color indexed="81"/>
            <rFont val="Tahoma"/>
            <family val="2"/>
          </rPr>
          <t xml:space="preserve">
AVERAGE STORE PRICE
R262,32 PER METER
SCM PRICE PLUS 10%</t>
        </r>
      </text>
    </comment>
    <comment ref="F176" authorId="0" shapeId="0" xr:uid="{756A1EEE-F5ED-46CC-A31A-5526AF8D1E8D}">
      <text>
        <r>
          <rPr>
            <b/>
            <sz val="9"/>
            <color indexed="81"/>
            <rFont val="Tahoma"/>
            <family val="2"/>
          </rPr>
          <t>Ntobeko Nene:</t>
        </r>
        <r>
          <rPr>
            <sz val="9"/>
            <color indexed="81"/>
            <rFont val="Tahoma"/>
            <family val="2"/>
          </rPr>
          <t xml:space="preserve">
AVERAGE STORE PRICE
R195,62 PER METER
SCM PRICE PLUS 10%</t>
        </r>
      </text>
    </comment>
    <comment ref="F177" authorId="0" shapeId="0" xr:uid="{F02747A7-5EC3-479C-88D6-8111251D8D4B}">
      <text>
        <r>
          <rPr>
            <b/>
            <sz val="9"/>
            <color indexed="81"/>
            <rFont val="Tahoma"/>
            <family val="2"/>
          </rPr>
          <t>Ntobeko Nene:</t>
        </r>
        <r>
          <rPr>
            <sz val="9"/>
            <color indexed="81"/>
            <rFont val="Tahoma"/>
            <family val="2"/>
          </rPr>
          <t xml:space="preserve">
AVERAGE STORE PRICE
R382,95 PER METER
SCM PRICE PLUS 10%</t>
        </r>
      </text>
    </comment>
    <comment ref="F184" authorId="0" shapeId="0" xr:uid="{CB2DA356-DCCE-4962-8B96-A99AFD6ECEF6}">
      <text>
        <r>
          <rPr>
            <b/>
            <sz val="9"/>
            <color indexed="81"/>
            <rFont val="Tahoma"/>
            <family val="2"/>
          </rPr>
          <t>Ntobeko Nene:</t>
        </r>
        <r>
          <rPr>
            <sz val="9"/>
            <color indexed="81"/>
            <rFont val="Tahoma"/>
            <family val="2"/>
          </rPr>
          <t xml:space="preserve">
AVERAGE STORE PRICE
R129,40 PER METER
SCM PRICE PLUS 10%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Nomthandazo Ngwenya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Nomthandazo Ngwenya:</t>
        </r>
        <r>
          <rPr>
            <sz val="9"/>
            <color indexed="81"/>
            <rFont val="Tahoma"/>
            <family val="2"/>
          </rPr>
          <t xml:space="preserve">
5.3% increase
</t>
        </r>
      </text>
    </comment>
  </commentList>
</comments>
</file>

<file path=xl/sharedStrings.xml><?xml version="1.0" encoding="utf-8"?>
<sst xmlns="http://schemas.openxmlformats.org/spreadsheetml/2006/main" count="1764" uniqueCount="970">
  <si>
    <t>Emadlangeni Municipality Tariffs</t>
  </si>
  <si>
    <t>ASSESSMENT RATES</t>
  </si>
  <si>
    <t>Approved Tariffs 2020/2021 VAT Exclusive</t>
  </si>
  <si>
    <t>Increase %</t>
  </si>
  <si>
    <t>Increase Rate</t>
  </si>
  <si>
    <t>Assessment rates be determined as follows:</t>
  </si>
  <si>
    <t>1.</t>
  </si>
  <si>
    <t>In terms of the Municipal Property Rates Act, No. 6 of 2004, the general rate for the financial year is levied as follows:</t>
  </si>
  <si>
    <t>Agriculture properties used for agricultureal purposes (Rebates 50%)</t>
  </si>
  <si>
    <t>Agriculture properties used for other business and commercial purposes  (Rebates 50%)</t>
  </si>
  <si>
    <t>Smallholdings used for business/commercial/industrial purposes  (Rebates 50%)</t>
  </si>
  <si>
    <t>Business and commercial properties  (Rebates 10%)</t>
  </si>
  <si>
    <t>Business and commercial properties(with residential usage  (Rebates 10%)</t>
  </si>
  <si>
    <t>Industrial properties  (Rebates 10%)</t>
  </si>
  <si>
    <t>Land reform properties  (Rebates 100%)</t>
  </si>
  <si>
    <t xml:space="preserve">Mining properties </t>
  </si>
  <si>
    <t>Municipal properties</t>
  </si>
  <si>
    <t>Residential properties  (Rebates 20%)</t>
  </si>
  <si>
    <t>Public Service Purpose</t>
  </si>
  <si>
    <t xml:space="preserve">Vacant land (other than residential) </t>
  </si>
  <si>
    <t>Vacant land zoned residential (Rebates 10%)</t>
  </si>
  <si>
    <t>Public worship  (Rebates 100%)</t>
  </si>
  <si>
    <t>(b)</t>
  </si>
  <si>
    <t>Rebates granted in terms of the Rates Policy:</t>
  </si>
  <si>
    <t>Pensioners</t>
  </si>
  <si>
    <t>Disabled Persons</t>
  </si>
  <si>
    <t>Indigent Persons</t>
  </si>
  <si>
    <t>Child Headed Households</t>
  </si>
  <si>
    <t>ELECTRICITY</t>
  </si>
  <si>
    <t>Details</t>
  </si>
  <si>
    <t>Approved Tariffs 2020/2021 VAT exclusive</t>
  </si>
  <si>
    <t>Increase Rates</t>
  </si>
  <si>
    <t xml:space="preserve">1. </t>
  </si>
  <si>
    <t>Residential Tariffs</t>
  </si>
  <si>
    <t>(a)</t>
  </si>
  <si>
    <t>Conventional Meters</t>
  </si>
  <si>
    <t>Vacant land :For each point of supply whether</t>
  </si>
  <si>
    <t xml:space="preserve">                      electricity is consumed or not, per</t>
  </si>
  <si>
    <t xml:space="preserve">                      month or part thereof (Replace tariff with vacant land tariff)</t>
  </si>
  <si>
    <t xml:space="preserve">       * Consumption 0 -   50Kwh (Only Indigents) [Free Basic Electricity]</t>
  </si>
  <si>
    <t xml:space="preserve">       * Consumption 0 -   50Kwh                         Rate Per Kwh ……</t>
  </si>
  <si>
    <t xml:space="preserve">       * Consumption 51 - 350Kwh                       Rate Per Kwh ……</t>
  </si>
  <si>
    <t xml:space="preserve">       * Consumption 351- 600Kwh                       Rate Per Kwh ……</t>
  </si>
  <si>
    <t xml:space="preserve">       * Consumption   &gt;   600Kwh                       Rate Per Kwh ……</t>
  </si>
  <si>
    <t>Prepaid Meters  Block tariff.</t>
  </si>
  <si>
    <t xml:space="preserve">Energy Charge </t>
  </si>
  <si>
    <t>( c)</t>
  </si>
  <si>
    <t>Commercial Tariffs</t>
  </si>
  <si>
    <t>State and business premises and miscellaneous consumers ( Lighting anc</t>
  </si>
  <si>
    <t>power combined) - State property, shops, chemists, bottle stores, motor</t>
  </si>
  <si>
    <t xml:space="preserve">garages, offices, workshops, warehouses, restaurants, coffee bars, </t>
  </si>
  <si>
    <t>cinemas and theatres, butcheries, dairies, boarding houses, consulting</t>
  </si>
  <si>
    <t xml:space="preserve">rooms, licensed hotels and living rooms on premises provided such </t>
  </si>
  <si>
    <t xml:space="preserve">living rooms are not served by separate meters, temporary and </t>
  </si>
  <si>
    <t>miscellaneous consumers not included in any other tariff.</t>
  </si>
  <si>
    <t>Fixed Charge vacant land: For each point of supply whether electricity</t>
  </si>
  <si>
    <t xml:space="preserve">                           is consumed or not, per month or part</t>
  </si>
  <si>
    <t xml:space="preserve">                          there of………………………….</t>
  </si>
  <si>
    <t xml:space="preserve">                           ( in KVA)</t>
  </si>
  <si>
    <t xml:space="preserve">                                         &lt;50</t>
  </si>
  <si>
    <t>Conventional Meters Basic Charge</t>
  </si>
  <si>
    <t>(aa)</t>
  </si>
  <si>
    <t xml:space="preserve">State property, miscellaneous, industries and business premises </t>
  </si>
  <si>
    <t xml:space="preserve">where such businesses are conducted together (Lighting and power </t>
  </si>
  <si>
    <t>combined).Connection applications exceeding existing network capacity</t>
  </si>
  <si>
    <t xml:space="preserve"> will be supplied by way of special agreement. The required alterations</t>
  </si>
  <si>
    <t xml:space="preserve">and transformer switch gear and accommodation therefore must be </t>
  </si>
  <si>
    <t xml:space="preserve">supplied by the consumer at his own cost, subject to the approval of the </t>
  </si>
  <si>
    <t xml:space="preserve">Council's Electrical Engineer. Any alterations to the aforementioned </t>
  </si>
  <si>
    <t>installations will be carried on account of the consumer.</t>
  </si>
  <si>
    <t>(bb)</t>
  </si>
  <si>
    <t xml:space="preserve">In payment of the charge referred to in the preceding clauses has not </t>
  </si>
  <si>
    <t>been made on or before the last working day of the month following</t>
  </si>
  <si>
    <t>the month during which the service has been rendered, the Council</t>
  </si>
  <si>
    <t>will disconnect the electricity supply.</t>
  </si>
  <si>
    <t>(cc)</t>
  </si>
  <si>
    <t xml:space="preserve">In the case of Government or Provincial Departments, charge will be </t>
  </si>
  <si>
    <t>made by agreement in terms of the NERSA requirements.</t>
  </si>
  <si>
    <t>(dd)</t>
  </si>
  <si>
    <t>All applicants for current to be supplied under (aa) shall undertake to</t>
  </si>
  <si>
    <t xml:space="preserve">give three months written notice if they require that the supply be </t>
  </si>
  <si>
    <t xml:space="preserve">discontinued and to pay the minimum charge of 25% of the avarage </t>
  </si>
  <si>
    <t>consumption of the last twelve months or less for a period of 12 months.</t>
  </si>
  <si>
    <t>This will not apply if the supply is transfered.</t>
  </si>
  <si>
    <t>(d)</t>
  </si>
  <si>
    <t xml:space="preserve">Fixed Charge  for each stand whether electricity </t>
  </si>
  <si>
    <t xml:space="preserve">                           is consumed or not, per month or part </t>
  </si>
  <si>
    <t xml:space="preserve">                           thereof…………………..</t>
  </si>
  <si>
    <t xml:space="preserve">                           (in KVA)</t>
  </si>
  <si>
    <t xml:space="preserve">                                        &gt;50</t>
  </si>
  <si>
    <t>( e)</t>
  </si>
  <si>
    <t>Industrial Tarrif</t>
  </si>
  <si>
    <t>Basic Charge</t>
  </si>
  <si>
    <t xml:space="preserve">                                     …….with a minimum /maximum demand</t>
  </si>
  <si>
    <t xml:space="preserve">                                            charge of 75% of the installed load</t>
  </si>
  <si>
    <t>(f)</t>
  </si>
  <si>
    <t>Consumer Deposit</t>
  </si>
  <si>
    <t>Each applicant for a supply of electricity shall complete a aplication of servise with the municipality that will form the service level agreement.</t>
  </si>
  <si>
    <t xml:space="preserve">Each applicant for a supply of convertional electricity shall pay to the municipality a </t>
  </si>
  <si>
    <t xml:space="preserve">deposit which is sufficient to cover the estimated cost of supply to the </t>
  </si>
  <si>
    <t>property concerned for two months with a minimum of:</t>
  </si>
  <si>
    <t>Domestic………………………………………….</t>
  </si>
  <si>
    <t>Business………………………………………….</t>
  </si>
  <si>
    <t>(g)</t>
  </si>
  <si>
    <t>Connection fees ( new point of supply)</t>
  </si>
  <si>
    <t xml:space="preserve">See conditions aa, bb, cc, dd for large connections exeeding network </t>
  </si>
  <si>
    <t>capacity,</t>
  </si>
  <si>
    <t>Residential -60A Single Phase[Conventional &amp; Prepaid]…</t>
  </si>
  <si>
    <t>cable only up to borderline of property.</t>
  </si>
  <si>
    <t>Commercial</t>
  </si>
  <si>
    <t xml:space="preserve">     (i) Single Phase…………………………….</t>
  </si>
  <si>
    <t xml:space="preserve">         cable is supplied only up to borderline of property.</t>
  </si>
  <si>
    <t xml:space="preserve">     (ii) Three Phase [Conventional Meter]…Actual cost plus 15% + VAT</t>
  </si>
  <si>
    <t xml:space="preserve">     (iii) Three Phase[ Prepayment Meter]Owner Supply meter</t>
  </si>
  <si>
    <t>Three phase installation cost Actual cost +15%+Vat</t>
  </si>
  <si>
    <t>Industrial-Three Phase[Convectional Meter]  Actual cost plus 15% + VAT</t>
  </si>
  <si>
    <t>for all consumers</t>
  </si>
  <si>
    <t>- Second connection to a stand  Actual cost +VAT</t>
  </si>
  <si>
    <t>- Cable per Meter</t>
  </si>
  <si>
    <t>Three phase cable</t>
  </si>
  <si>
    <t>Single phase household cable</t>
  </si>
  <si>
    <t>Airdec cable</t>
  </si>
  <si>
    <t>(h)</t>
  </si>
  <si>
    <t>Conversion Fees for Existing Points of Supply</t>
  </si>
  <si>
    <t xml:space="preserve">         cable only up to borderline of property.</t>
  </si>
  <si>
    <t>All other connections                                Actual cost plus 15% + VAT</t>
  </si>
  <si>
    <t>(i)</t>
  </si>
  <si>
    <t>8. Remedial Action Charges</t>
  </si>
  <si>
    <t xml:space="preserve">Reconnection in the event of a cut-off due to non-payment of a </t>
  </si>
  <si>
    <t>Where supply is reconnected illegally, meter by-passed or sabotaged</t>
  </si>
  <si>
    <t xml:space="preserve">      and or prosecution……………………………………</t>
  </si>
  <si>
    <t>(j)</t>
  </si>
  <si>
    <t>Service Charges</t>
  </si>
  <si>
    <t xml:space="preserve">Transfer Fees: Payable by a new consumer when ownership of a </t>
  </si>
  <si>
    <t xml:space="preserve">                           conventionally meters supply charges hands- connection</t>
  </si>
  <si>
    <t xml:space="preserve">                           fee (All consumers)……………</t>
  </si>
  <si>
    <t>Special Meter Reading Fee: Payable when a special meter reading is</t>
  </si>
  <si>
    <t xml:space="preserve">                                              done at the cunstomers request…………</t>
  </si>
  <si>
    <t>Call Out Fee: Payable when an Electrician is called out due to a</t>
  </si>
  <si>
    <t xml:space="preserve">                         supply interruption and the fault is found to be on the</t>
  </si>
  <si>
    <t xml:space="preserve">                         customer's installation</t>
  </si>
  <si>
    <t>Meter Test Fee: Payable when a meter test is requested by the</t>
  </si>
  <si>
    <t>Provided that the amount will be refunded if the test proves the consumer's</t>
  </si>
  <si>
    <t>meter is reading more than 3% in excess of the correct measure. Every</t>
  </si>
  <si>
    <t xml:space="preserve">meter shall be deemed and accepted as correct unless it has an average </t>
  </si>
  <si>
    <t>error greater than 3%</t>
  </si>
  <si>
    <t>The Municipal Council reserves to itself and by this clause is empowerd to</t>
  </si>
  <si>
    <t>average the consumption of electric energy for any period during which a</t>
  </si>
  <si>
    <t>meter shall be found to be out of order or has been removed for testing . In</t>
  </si>
  <si>
    <t>such case the consumption of electric energy for any period during which a</t>
  </si>
  <si>
    <t>rate as that recorded by the meter before being defective or after it has been</t>
  </si>
  <si>
    <t>re-fixed or as that recorded by any other meter by which the defective meter</t>
  </si>
  <si>
    <t>may have been replaced.</t>
  </si>
  <si>
    <t>Replacement of Ready Board/only in special sercumstances.Cost + 15%</t>
  </si>
  <si>
    <t>Preferred that ready board be supplied by client.</t>
  </si>
  <si>
    <t>(k)</t>
  </si>
  <si>
    <t>Availability Charge</t>
  </si>
  <si>
    <t>Plots with no consumption.</t>
  </si>
  <si>
    <t>Residential Plots</t>
  </si>
  <si>
    <t xml:space="preserve"> Per plot zoned as residential, with improvements which are</t>
  </si>
  <si>
    <t xml:space="preserve"> connected or not connected to the Council's electricity network</t>
  </si>
  <si>
    <t>or  if such property can reasonably be connected, per month</t>
  </si>
  <si>
    <t xml:space="preserve">     or part thereof…………………………………..</t>
  </si>
  <si>
    <t>Other than Residential Properties</t>
  </si>
  <si>
    <t xml:space="preserve">     Per plot zoned other than residential, with improvements</t>
  </si>
  <si>
    <t xml:space="preserve">      which are connected or not connected to the Council's </t>
  </si>
  <si>
    <t xml:space="preserve">     electricity network if such property can reasonably be</t>
  </si>
  <si>
    <t xml:space="preserve">     so connected, per month or part thereof………………</t>
  </si>
  <si>
    <t xml:space="preserve">REFUSE REMOVAL SERVICES </t>
  </si>
  <si>
    <t>Charges for refuse removal services</t>
  </si>
  <si>
    <t>Residetial properties</t>
  </si>
  <si>
    <t>Residential properties (pensioners, retirees,disabled) -10% of the original tariff</t>
  </si>
  <si>
    <t>Residential properties (Indigent) -100% Rebate</t>
  </si>
  <si>
    <t>Churches</t>
  </si>
  <si>
    <t>Business, Industrial and State Properties</t>
  </si>
  <si>
    <t>Schools,Hostels, Boarding Houses and Sports clubs</t>
  </si>
  <si>
    <t>The tariff of refuse removal is per month</t>
  </si>
  <si>
    <t>Montly fixed Charges on vacant stands</t>
  </si>
  <si>
    <t>(c)</t>
  </si>
  <si>
    <t>Cleaning of vacant plots</t>
  </si>
  <si>
    <t>Plots not exceeding 4000m2</t>
  </si>
  <si>
    <t>Plots in excess of 4000m2</t>
  </si>
  <si>
    <t>(e )</t>
  </si>
  <si>
    <t xml:space="preserve">RENTAL OF MUNICIPAL PROPERTY </t>
  </si>
  <si>
    <t>Municipal Flats</t>
  </si>
  <si>
    <t>Marlotthii Flat 1-8</t>
  </si>
  <si>
    <t>Marlotthii Flat 9-12</t>
  </si>
  <si>
    <t>Marlotthii Flat 13-16</t>
  </si>
  <si>
    <t>46 Scheppers Street</t>
  </si>
  <si>
    <t>64 Plein Street</t>
  </si>
  <si>
    <t>131A Plein Street</t>
  </si>
  <si>
    <t>122A Plein Street</t>
  </si>
  <si>
    <t>IEC Office</t>
  </si>
  <si>
    <t xml:space="preserve">Uncle Deli Spar Parking </t>
  </si>
  <si>
    <t>Marlothii Flats Storage</t>
  </si>
  <si>
    <t>Vodacom Tower</t>
  </si>
  <si>
    <t>STREET, TRAFFIC AND TAXI RANK FEES</t>
  </si>
  <si>
    <t>Taxi Permit, per annum</t>
  </si>
  <si>
    <t>2.</t>
  </si>
  <si>
    <t>Bus Permit, per Annum</t>
  </si>
  <si>
    <t>3.</t>
  </si>
  <si>
    <t>Application for duplicate permit to use bus/taxi rank</t>
  </si>
  <si>
    <t>HIRING OF FACILITIES</t>
  </si>
  <si>
    <t xml:space="preserve">HIRE OF TOWN HALL, SUPPER ROOM &amp; COMMUNITY HALL </t>
  </si>
  <si>
    <t xml:space="preserve">Deposits for Hiring of Halls/Supper Room </t>
  </si>
  <si>
    <t>Town Hall</t>
  </si>
  <si>
    <t>Supper room</t>
  </si>
  <si>
    <t>Community Hall</t>
  </si>
  <si>
    <t>Hire of Town Hall, Supper Room and Community Hall</t>
  </si>
  <si>
    <t>Town Hall and Community Hall</t>
  </si>
  <si>
    <t>[Monday to Thursday]</t>
  </si>
  <si>
    <t>2.1</t>
  </si>
  <si>
    <t>Hire for commercial purposes, dances, banquets, perfomances, concerts, film shows, bazaars, boxing and wrestling matches and beer festivals, per hour.</t>
  </si>
  <si>
    <t>2.2</t>
  </si>
  <si>
    <t>Hire for weddings, anniversaries and children's parties, per hour</t>
  </si>
  <si>
    <t>2.3</t>
  </si>
  <si>
    <t>Hire for political meetings, per hour</t>
  </si>
  <si>
    <t>2.4</t>
  </si>
  <si>
    <t>Hire for exhibitions of arts and crafts, art exhibitions, industrial and commercial exhibitions where the hall is required for longer than one day only, or part thereof, per hour.</t>
  </si>
  <si>
    <t>2.5</t>
  </si>
  <si>
    <t>Hire for exhibitions of arts and crafts, art exhibitions, industrial and commercial exhibitions where the hall is required for longer than one day, per day</t>
  </si>
  <si>
    <t>2.6</t>
  </si>
  <si>
    <t>Hire for non-profit organisations referred to in section 111(1)(a) of Ordinance No 25 of 1974 per hour.</t>
  </si>
  <si>
    <t>2.7</t>
  </si>
  <si>
    <t>Preparation of functions contemplated in 1 to 6 above</t>
  </si>
  <si>
    <t>2.8</t>
  </si>
  <si>
    <t>Rehearsals, per day of part thereof</t>
  </si>
  <si>
    <t>2.10</t>
  </si>
  <si>
    <t>Hire of hall and facilities by non-residents</t>
  </si>
  <si>
    <t>[Friday to Saturdays]</t>
  </si>
  <si>
    <t>2.11</t>
  </si>
  <si>
    <t>The tariff to hire the Town Hall and Community Hall on Fridays and Saturdays the normal tariff for hire mentioned 1-9 above plus 25%</t>
  </si>
  <si>
    <t>[Sunday and Public Holidays]</t>
  </si>
  <si>
    <t>2.12</t>
  </si>
  <si>
    <t>NOTE:</t>
  </si>
  <si>
    <t xml:space="preserve">·  Deposits will be forfeited in the event of any breakages, </t>
  </si>
  <si>
    <t xml:space="preserve">    damage and or loss of Council property.</t>
  </si>
  <si>
    <t xml:space="preserve">·  Deposits will be forfeited in the event of the tenant not </t>
  </si>
  <si>
    <t xml:space="preserve">     switching off the lights and or any other electrical </t>
  </si>
  <si>
    <t xml:space="preserve">     appliance resulting in the unnecessary loss of electricity.</t>
  </si>
  <si>
    <t xml:space="preserve">·  No reservations will be made and no date for any hall will </t>
  </si>
  <si>
    <t xml:space="preserve">    be reserved unless the amount for the hired  </t>
  </si>
  <si>
    <t xml:space="preserve">    accommodation together with the refundable deposit has    </t>
  </si>
  <si>
    <t xml:space="preserve">    been paid in full.</t>
  </si>
  <si>
    <t xml:space="preserve">    forfeited to Council when the hirer cancels or postpones a </t>
  </si>
  <si>
    <t xml:space="preserve">    reservation, unless Council is notified in writing at least </t>
  </si>
  <si>
    <t xml:space="preserve">    fourteen (14) days prior to the reserved date and that </t>
  </si>
  <si>
    <t xml:space="preserve">    Council receives the cancellation on the fourteenth (14) </t>
  </si>
  <si>
    <t xml:space="preserve">    day prior to the date of the occurrence.</t>
  </si>
  <si>
    <t xml:space="preserve">    halls within the time permitted by the caretaker, failing </t>
  </si>
  <si>
    <t xml:space="preserve">    which he/she shall forfeit the deposit paid.</t>
  </si>
  <si>
    <t xml:space="preserve"> USE OF SANNIE VAN NIEKERK PARK </t>
  </si>
  <si>
    <t>Deposit</t>
  </si>
  <si>
    <t>Hire by groups/individuals/organisations using the park</t>
  </si>
  <si>
    <t xml:space="preserve">HIRE OF EQUIPMENT PER HOUR </t>
  </si>
  <si>
    <t>Truck with Cherry Picker and driver</t>
  </si>
  <si>
    <t xml:space="preserve">Bell Tractor Loader Backhoe (TLB) </t>
  </si>
  <si>
    <t>Big Roller</t>
  </si>
  <si>
    <t>Concrete Mixer</t>
  </si>
  <si>
    <t>Sludge Pump</t>
  </si>
  <si>
    <t>Tarrif to hire equipment is at per hour</t>
  </si>
  <si>
    <t xml:space="preserve"> PUBLIC LIBRARIES</t>
  </si>
  <si>
    <t>Admission Fees</t>
  </si>
  <si>
    <t>Payable by persons other than residents and ratepayers of the municipality payable in advace on 1 January, per annum</t>
  </si>
  <si>
    <t>Adults</t>
  </si>
  <si>
    <t>Children under the age of 18 years</t>
  </si>
  <si>
    <t>Temporary admission per  period of 30 continous days or part therof</t>
  </si>
  <si>
    <t>Library Fines</t>
  </si>
  <si>
    <t>The following charges shall be payable by borrower on overdue library material</t>
  </si>
  <si>
    <t>Video, CD,DVD or Talking Books (per week)</t>
  </si>
  <si>
    <t>Books (per week)</t>
  </si>
  <si>
    <t>Other Library Material (per day or part thereof)</t>
  </si>
  <si>
    <t>Damage to books</t>
  </si>
  <si>
    <t>(e)</t>
  </si>
  <si>
    <t>Lost Membership Card</t>
  </si>
  <si>
    <t xml:space="preserve">no such fine shall – </t>
  </si>
  <si>
    <t xml:space="preserve">            (aa)  in the case of videos/talking books, exceed   </t>
  </si>
  <si>
    <t xml:space="preserve">             seven rand per video/talking books;</t>
  </si>
  <si>
    <t xml:space="preserve">            (bb)  in the case of books contemplated by  </t>
  </si>
  <si>
    <t xml:space="preserve">            paragraph  </t>
  </si>
  <si>
    <t xml:space="preserve">                     (b) – </t>
  </si>
  <si>
    <t xml:space="preserve">                    (aaa)  exceed five rand per book, and</t>
  </si>
  <si>
    <t xml:space="preserve">                    (bbb)  be payable where the provisions of this </t>
  </si>
  <si>
    <t xml:space="preserve">                               subparagraph have not been brought to </t>
  </si>
  <si>
    <t xml:space="preserve">                               the attention of the borrower at the time </t>
  </si>
  <si>
    <t xml:space="preserve">                               when such book is issued, and</t>
  </si>
  <si>
    <t xml:space="preserve"> </t>
  </si>
  <si>
    <t xml:space="preserve">            (cc)  in the case of any other library material </t>
  </si>
  <si>
    <t xml:space="preserve">                   (aaa)  in respect of material borrowed by an  </t>
  </si>
  <si>
    <t xml:space="preserve">                              adult person, exceed six rand, and</t>
  </si>
  <si>
    <t xml:space="preserve">                   (bbb)  in respect of material borrowed by any </t>
  </si>
  <si>
    <t xml:space="preserve">                              other person, exceed three rand, and</t>
  </si>
  <si>
    <t xml:space="preserve">(ii)           the librarian may remit any such find if, in his </t>
  </si>
  <si>
    <t xml:space="preserve">           opinion, the failure to return any such film, book       </t>
  </si>
  <si>
    <t xml:space="preserve">           or any library material timeously was due to    </t>
  </si>
  <si>
    <t xml:space="preserve">           circumstances beyond the control of the   </t>
  </si>
  <si>
    <t xml:space="preserve">           borrower.</t>
  </si>
  <si>
    <t>Photostat copies - per A4 copy (Black and White)</t>
  </si>
  <si>
    <t>For printing, per A4 copy (Colour)</t>
  </si>
  <si>
    <t>For printing, per A4 copy (Black and White)</t>
  </si>
  <si>
    <t>For printing, per A3 copy (Colour)</t>
  </si>
  <si>
    <t>For printing, per A3 copy (Black and White)</t>
  </si>
  <si>
    <t>PROTECTION SERVICES</t>
  </si>
  <si>
    <t>Fire Fighting services</t>
  </si>
  <si>
    <t>Within the Council’s Area of Jurisdiction</t>
  </si>
  <si>
    <t xml:space="preserve">For the first  hour or part thereof </t>
  </si>
  <si>
    <t xml:space="preserve">For each subsequent hour or part thereof </t>
  </si>
  <si>
    <t>Plus expenses in respect of material or chemicals used in connection with fighting of fire</t>
  </si>
  <si>
    <t>(c )</t>
  </si>
  <si>
    <t xml:space="preserve">For each additional machine or pump per hour or part thereof  </t>
  </si>
  <si>
    <t>1.2</t>
  </si>
  <si>
    <t xml:space="preserve">Outside the Council’s Area of Jurisdiction </t>
  </si>
  <si>
    <t xml:space="preserve">For the first machine or pump, per hour or part thereof </t>
  </si>
  <si>
    <t>For each additional machine or pump, per hour or part thereof</t>
  </si>
  <si>
    <t>For the forward and return journey,  for each machine, per km or part thereof</t>
  </si>
  <si>
    <t>For the purposes of the charges payable in terms of 1.2.1 and 1.2.2 time shall be calculated from the time the machines leave the fire station until their return.</t>
  </si>
  <si>
    <t>REMOVAL OF WATER</t>
  </si>
  <si>
    <t>For the use of a pump, other than for the fire- fighting purposes</t>
  </si>
  <si>
    <t xml:space="preserve">For the use of fire hoses, per length </t>
  </si>
  <si>
    <t>PROTECTION DUTIES</t>
  </si>
  <si>
    <t xml:space="preserve">Per fireman per performance </t>
  </si>
  <si>
    <t>Provided that between 24:00 and 06:00 double the tariff shall be charged</t>
  </si>
  <si>
    <t>4.</t>
  </si>
  <si>
    <t>Checking, testing, reloading and cleaning of fire extinguishers and testing and repair of fire hoses and hose reels.</t>
  </si>
  <si>
    <t>Fire extinguishers:  For each fire extinguisher:</t>
  </si>
  <si>
    <t>Actual cost of contents and material plus 10% for handling and labour</t>
  </si>
  <si>
    <t xml:space="preserve">Fire hoses : Test, per length : R25,60 plus R25,60 </t>
  </si>
  <si>
    <t>per patch</t>
  </si>
  <si>
    <t xml:space="preserve">Hose reels : Test, per reel : </t>
  </si>
  <si>
    <t>5.</t>
  </si>
  <si>
    <t>For special services rendered by the fire department on approval of the fire chief, and which no tariffs have been determined, the following is payable:</t>
  </si>
  <si>
    <t>Services rendered by an officer, per hour or part thereof</t>
  </si>
  <si>
    <t>Services rendered by a fireman, excluding an officer, per hour, part thereof</t>
  </si>
  <si>
    <t>6.</t>
  </si>
  <si>
    <t>Traffic Department Staff</t>
  </si>
  <si>
    <t>Costs for the application to close a section of road, to have special supervisory duties done during marathons, rallies, escorts and any other matter with regards to the use of public roads and/or which necessitates the use of Traffic personnel</t>
  </si>
  <si>
    <t>.</t>
  </si>
  <si>
    <t>CEMETERIES</t>
  </si>
  <si>
    <t>The following fees are payable upon request to bury a deceased within the cemeteries, the control of which is vested in Council</t>
  </si>
  <si>
    <t>Where the deceased immediately before his death was resident in council's area of jurisdiction or alternately reserved a site.</t>
  </si>
  <si>
    <t>New Cemetry (Adult)</t>
  </si>
  <si>
    <t>Old Cemetry &amp; Khayalethu Cemetry (Adult)</t>
  </si>
  <si>
    <t>New Cemetry (Children)/4 FT</t>
  </si>
  <si>
    <t>Old Cemetry &amp; Khayalethu Cemetry( Children)</t>
  </si>
  <si>
    <t>Exhumation fee</t>
  </si>
  <si>
    <t>Burial of Ashes (for each burial)</t>
  </si>
  <si>
    <t>where the grave is dug deeper than 2m with a maximum of 2,5m an additional payment of the tariff in accordance with scales (a)</t>
  </si>
  <si>
    <t>900mm</t>
  </si>
  <si>
    <t>Burial Permit</t>
  </si>
  <si>
    <t>Where the deceased immediately before his death was resident outside council's area of jurisdiction or alternately reserved a site.</t>
  </si>
  <si>
    <t>New Cemetry</t>
  </si>
  <si>
    <t>Old Cemetry &amp; Khayalethu Cemetry</t>
  </si>
  <si>
    <t>where the grave is dug deeper than 2m with a maximum of 2,5m an additional payment of the tariff in accordance with scales (a) and (b)</t>
  </si>
  <si>
    <t>TOWN PLANNING</t>
  </si>
  <si>
    <t>A cheque/cash payable to Emadlangeni Municipality as application and advertisement fee</t>
  </si>
  <si>
    <t>Application Fee</t>
  </si>
  <si>
    <t>Amendment of a Scheme</t>
  </si>
  <si>
    <t>Consent in terms of a Scheme</t>
  </si>
  <si>
    <t>Subdivision of land up to 5 pieces of land:</t>
  </si>
  <si>
    <t xml:space="preserve">                                                               Basic fee</t>
  </si>
  <si>
    <t xml:space="preserve">                                                               Plus per subdivision + Remainder</t>
  </si>
  <si>
    <t>Subdivision of land over 5 pieces of land:</t>
  </si>
  <si>
    <t xml:space="preserve">                                                                Basic fee</t>
  </si>
  <si>
    <t xml:space="preserve">                            Plus per subdivision + Remainder</t>
  </si>
  <si>
    <t xml:space="preserve">Subdivisions for Government-subsidised Townships for low-income housing project      </t>
  </si>
  <si>
    <t xml:space="preserve">Plus per subdivision + Remainder </t>
  </si>
  <si>
    <t>1.10</t>
  </si>
  <si>
    <t>Relaxation of municipal omnibus servitudes:</t>
  </si>
  <si>
    <t>Alteration, suspension and deletion of condition of title relating to land:</t>
  </si>
  <si>
    <t>Development situated outside the area of a scheme:</t>
  </si>
  <si>
    <t>Alteration, suspension and deletion of condition of approval relating to land:</t>
  </si>
  <si>
    <t>Temporal closure of public space/Road</t>
  </si>
  <si>
    <t>Relaxation of Building lines ( Per side)</t>
  </si>
  <si>
    <t>Establishing of Township</t>
  </si>
  <si>
    <t>Extension of Township</t>
  </si>
  <si>
    <t>1.21</t>
  </si>
  <si>
    <t>Zoning Certificate</t>
  </si>
  <si>
    <t>1.22</t>
  </si>
  <si>
    <t xml:space="preserve">Rezoning &gt; 1 hector </t>
  </si>
  <si>
    <t>1.23</t>
  </si>
  <si>
    <t>Rezoning 1&lt; 5 Hectors</t>
  </si>
  <si>
    <t>1.24</t>
  </si>
  <si>
    <t>Rezoning  5&lt;10 Hectors</t>
  </si>
  <si>
    <t>1.25</t>
  </si>
  <si>
    <t>Rezoning 15&lt; hectors</t>
  </si>
  <si>
    <t xml:space="preserve">  BUILDING PLANS</t>
  </si>
  <si>
    <t>Examination and Considerations of Plans</t>
  </si>
  <si>
    <t>Valuation up to R50,000 per R100 or part thereof</t>
  </si>
  <si>
    <t xml:space="preserve">Subject to minimum charge of </t>
  </si>
  <si>
    <t>Valuation over R50,000 per R100.00 or part thereof</t>
  </si>
  <si>
    <t>For examination and consideration of plans which became invalid in terms of Council's Building Bylaws, upon relodging of such plans</t>
  </si>
  <si>
    <t>-  Tariff as stated under 1. above.</t>
  </si>
  <si>
    <t>For the issue of permit for small alterations to buildings and concrete or stone walls</t>
  </si>
  <si>
    <t>Private Swimming Pools</t>
  </si>
  <si>
    <t>For inspection and consideration of building plans</t>
  </si>
  <si>
    <t>Building Plans &amp; Encroachment Penalties</t>
  </si>
  <si>
    <t>Business/Industrial/Other</t>
  </si>
  <si>
    <t>Alterations and minor works</t>
  </si>
  <si>
    <t>Alterations and minor works flat rate</t>
  </si>
  <si>
    <t>Encroachment penalty fee</t>
  </si>
  <si>
    <t>Any transgression of building regulations</t>
  </si>
  <si>
    <t>Building line relaxation fee</t>
  </si>
  <si>
    <t>Building lines flat rate</t>
  </si>
  <si>
    <t>Application fee for offences of buildings</t>
  </si>
  <si>
    <t>Building without approved building plans</t>
  </si>
  <si>
    <t>Building in contravention of a notice prohibiting any building works</t>
  </si>
  <si>
    <t>Failure to demolish, alter or safeguard</t>
  </si>
  <si>
    <t>Failure to give notice of intention to commence erection or demolishing of a building</t>
  </si>
  <si>
    <t>Preventing a building control officer in execution of his/her duties</t>
  </si>
  <si>
    <t>Submitting false or misleading information</t>
  </si>
  <si>
    <t>Failure to provide certificate for plumbing, electrical and  engineering if required</t>
  </si>
  <si>
    <t>Use of a building for the purpose other than the purpose shown on building plans</t>
  </si>
  <si>
    <t>Deviation from approved building plans(structure and roof)</t>
  </si>
  <si>
    <t>Failure to safeguard a swimming pool</t>
  </si>
  <si>
    <t>Demolishing fee</t>
  </si>
  <si>
    <t>Submitting plans for the existing structure (As built plan)</t>
  </si>
  <si>
    <t>Failure to remove building materials</t>
  </si>
  <si>
    <t>Failure to arrange inspections (e,g foundation, wall, roof and final inspection)</t>
  </si>
  <si>
    <t>MISCELLANEOUS SERVICES</t>
  </si>
  <si>
    <t>Search fee, per plan, documents or file produced for inspection excluding inspection of council's minutes</t>
  </si>
  <si>
    <t>Certified copy of extract from minutes and/or hearings per 100 words or part thereof</t>
  </si>
  <si>
    <t>Valuation roll, per copy</t>
  </si>
  <si>
    <t>Voter’s roll, per copy, per ward</t>
  </si>
  <si>
    <t>Extract of bylaws, per page or part thereof</t>
  </si>
  <si>
    <t>Standard bylaws as per price paid by Council for  copies obtained from the Provincial Administration plus 10%</t>
  </si>
  <si>
    <t xml:space="preserve">7. </t>
  </si>
  <si>
    <t>Prints or plans, per copy per meter or part thereof</t>
  </si>
  <si>
    <t>8.</t>
  </si>
  <si>
    <t>Prescribed fee for the lodging of a notice of appeal in terms of section 160(3) of Ordinance no 25 of 1974.</t>
  </si>
  <si>
    <t>No person shall exercise the right to appeal unless  his notice of appeal is accompanied by the prescribed fee; provided that such fee shall be refunded to any person who pursues his appeal to its conslusion or arrives at a compromise with the valuator.</t>
  </si>
  <si>
    <t>9.</t>
  </si>
  <si>
    <t>Any other certificate or permit in terms of section 265(5) of Ordinance no 25 of 1974</t>
  </si>
  <si>
    <t>Certificate, per application per property, in accordance with section 118(1) of the Systems Act, No. 32 of 2000 (Rates Clearance Certificate)</t>
  </si>
  <si>
    <t>Property Valuation Certificate</t>
  </si>
  <si>
    <t>10.</t>
  </si>
  <si>
    <t>For the construction of drive through culverts to a  lot, for the second or subsequent entrances to a maximum width of 4.5m per culvert</t>
  </si>
  <si>
    <t>Where concrete pipes are used for such culvert</t>
  </si>
  <si>
    <t>Where a dish culvert is constructed</t>
  </si>
  <si>
    <t>Sale of river sand, topsoil and gravel at the following tariffs per ton</t>
  </si>
  <si>
    <t>Summonses and notices received from other local authorities to be served locally, per occasion</t>
  </si>
  <si>
    <t>Business Registration Tariff</t>
  </si>
  <si>
    <t>Charges : Administration Related</t>
  </si>
  <si>
    <t>Copies of computer printout invoices/statements  per copy</t>
  </si>
  <si>
    <t>Copies of computer printout history/transactions per copy</t>
  </si>
  <si>
    <t>Copies of receipts per copy</t>
  </si>
  <si>
    <t xml:space="preserve">Issue of Demand Letter        </t>
  </si>
  <si>
    <t>Issue of a Final Notice</t>
  </si>
  <si>
    <t>Issue of a Notice of Handing Over</t>
  </si>
  <si>
    <t xml:space="preserve">Issue of sundry letters relating to debt collection </t>
  </si>
  <si>
    <t xml:space="preserve">Making of a phone call </t>
  </si>
  <si>
    <t>Toilet Entrance fee</t>
  </si>
  <si>
    <t>Tender Documents</t>
  </si>
  <si>
    <t>Supply and deliver goods &amp; services</t>
  </si>
  <si>
    <t>16</t>
  </si>
  <si>
    <t>Advertisement and auctioneer’s fees</t>
  </si>
  <si>
    <t>Banner Levy</t>
  </si>
  <si>
    <t>A refundable deposit for temporal advertisment by political parties and/or ward councillors, any institution or organisation</t>
  </si>
  <si>
    <t>Election Deposit</t>
  </si>
  <si>
    <t>Election Advertisment (unlimited Posters)</t>
  </si>
  <si>
    <t>Posters (100 or part there of)</t>
  </si>
  <si>
    <t>Advertisement board (permanent) per annum</t>
  </si>
  <si>
    <t xml:space="preserve">Advertisement board (temporaly) </t>
  </si>
  <si>
    <t>Advertisement Billboard (6 months)</t>
  </si>
  <si>
    <t xml:space="preserve">(a) Banner </t>
  </si>
  <si>
    <t xml:space="preserve">      (aa) Per Banner with approval sticker</t>
  </si>
  <si>
    <t xml:space="preserve">      (bb) Removal of banners by council for each banner</t>
  </si>
  <si>
    <t>(b) Aerial Advertsments</t>
  </si>
  <si>
    <t xml:space="preserve">      (aa) Application Fee</t>
  </si>
  <si>
    <t>(c ) Advertising Vehihles</t>
  </si>
  <si>
    <t xml:space="preserve">      (aa) Application fee</t>
  </si>
  <si>
    <t xml:space="preserve">      (bb) Annual display fee per sign</t>
  </si>
  <si>
    <t>(d) Building attachment signs</t>
  </si>
  <si>
    <t xml:space="preserve">      (bb) Annual display fee per sign on a private building</t>
  </si>
  <si>
    <t xml:space="preserve">      (cc) Annual display fee per sign on a municipal building</t>
  </si>
  <si>
    <t xml:space="preserve">(e) Electric and illuminated signs  </t>
  </si>
  <si>
    <t xml:space="preserve">      (bb) Annual rental rate for electronic advertising signs irrespective of whether sign is erected on private or council propertty</t>
  </si>
  <si>
    <t>(f) Ground signs (exclusive billboards)</t>
  </si>
  <si>
    <t xml:space="preserve">      (bb) Encroachment fee (council land) per square meter for each sign type</t>
  </si>
  <si>
    <t xml:space="preserve">      (cc) Annual display fee per sign</t>
  </si>
  <si>
    <t>(g) Projecting signs</t>
  </si>
  <si>
    <t xml:space="preserve">      (bb) Annual display fee per sign </t>
  </si>
  <si>
    <t xml:space="preserve">      (cc) Encroachment fee (council land) for each sign type</t>
  </si>
  <si>
    <t>(h) Estate Agents Boards</t>
  </si>
  <si>
    <t xml:space="preserve">      (aa) Advertising deposits (per agent) - non refundable</t>
  </si>
  <si>
    <t xml:space="preserve">      (bb) Annual display fee </t>
  </si>
  <si>
    <t>(i) Portable Boards</t>
  </si>
  <si>
    <t>(j) Veranda/Under Canopy Signs</t>
  </si>
  <si>
    <t>(k) Wall signs/ Fascia Signs</t>
  </si>
  <si>
    <t>(l) Street Furniture Signs</t>
  </si>
  <si>
    <t>(m) Billboards</t>
  </si>
  <si>
    <t xml:space="preserve">      (bb) Annual display fee per sign - Private property</t>
  </si>
  <si>
    <t xml:space="preserve">      (cc) Annual display fee per sign - Public property</t>
  </si>
  <si>
    <t xml:space="preserve">Removal of posters, should council be required to remove any poster  after period of advertisment deposit will be fortited </t>
  </si>
  <si>
    <t>Trading Shelters</t>
  </si>
  <si>
    <t>Monthly rental per trading shelter as per permit</t>
  </si>
  <si>
    <t>Daily rental per trading shelter</t>
  </si>
  <si>
    <t>(d )</t>
  </si>
  <si>
    <t>Monthly rental per container or Mobile Trailers</t>
  </si>
  <si>
    <t xml:space="preserve">Facsimile </t>
  </si>
  <si>
    <t xml:space="preserve">(a) </t>
  </si>
  <si>
    <t xml:space="preserve">Transmission charges per A4 size </t>
  </si>
  <si>
    <t>Receiving charges per A4 size</t>
  </si>
  <si>
    <t>Cost of the re-issue of a valid receipt number………</t>
  </si>
  <si>
    <t>Leasing of Land in Hectors</t>
  </si>
  <si>
    <t>leasing of Land in 1Ha-2Ha</t>
  </si>
  <si>
    <t>leasing of Land in 3Ha-4Ha</t>
  </si>
  <si>
    <t>leasing of Land in 5Ha</t>
  </si>
  <si>
    <t xml:space="preserve">GAME PARK AND CARAVAN PARK </t>
  </si>
  <si>
    <t>BALELE RECREATION RESORT</t>
  </si>
  <si>
    <t>Picnic Area [All Day Visitor Tariff]</t>
  </si>
  <si>
    <t>Pedestrian, Bicycle, Horse</t>
  </si>
  <si>
    <t>Per Car (limited to 5 persons per vehicle – more than five will qualify for additional vehicle)</t>
  </si>
  <si>
    <t xml:space="preserve">Per Combi/Mini Bus Up to 10 Persons </t>
  </si>
  <si>
    <t>Per Combi/Mini Bus from 10 to 35 Persons</t>
  </si>
  <si>
    <t xml:space="preserve">Per Passenger Bus </t>
  </si>
  <si>
    <t xml:space="preserve">Per Motorcycle </t>
  </si>
  <si>
    <t>Annual Ticket / Disc</t>
  </si>
  <si>
    <t>Emadlangeni Municipal Residents only</t>
  </si>
  <si>
    <t>(Year begins 1 July and ends 30 June ensuing Year)</t>
  </si>
  <si>
    <t>The annual ticket will cost the same amount at any time of the specific financial year but is valid for 12 months. The annual ticket will carry benefits/discounts on accomodation ect for visitor in a manner that will be approved by council(see annexure 1)</t>
  </si>
  <si>
    <t>The following individuals are entitled to a 50% rebate on provision of proof of their status:</t>
  </si>
  <si>
    <t>-  Pensioners over the age of 65 years</t>
  </si>
  <si>
    <t>- any person receiving a disability grant</t>
  </si>
  <si>
    <t>ACCOMODATION</t>
  </si>
  <si>
    <t>Peak =weekends, nignt before public holiday &amp; KZN school holidays</t>
  </si>
  <si>
    <t>Rondavels</t>
  </si>
  <si>
    <t>Cottages</t>
  </si>
  <si>
    <t>CARAVAN/CAMPING SITE</t>
  </si>
  <si>
    <t>Peak Season: Per night 1 caravan and 1  tent and 2 vehicle</t>
  </si>
  <si>
    <t>(Site limited to 6 persons)</t>
  </si>
  <si>
    <t>Every additional person</t>
  </si>
  <si>
    <t>Every additional vehicle (Max 2/site)</t>
  </si>
  <si>
    <t>Off- Season: Per night 1 caravan and 1 tent and 2 vehicle</t>
  </si>
  <si>
    <t>Every additional person per day</t>
  </si>
  <si>
    <t>LAPA</t>
  </si>
  <si>
    <t>Big Lapa (Picnic Area)</t>
  </si>
  <si>
    <t>MANGOSUTHU BACKPACKERS</t>
  </si>
  <si>
    <t>GAME PARK</t>
  </si>
  <si>
    <t>ENTRANCE FEES</t>
  </si>
  <si>
    <t xml:space="preserve">ACCOMMODATION </t>
  </si>
  <si>
    <t>Lodges</t>
  </si>
  <si>
    <t>Peak Season</t>
  </si>
  <si>
    <t>- Giraffe per night(Limited to 3 persons)\</t>
  </si>
  <si>
    <t>- Kudu per night(Limited to 9 persons)\</t>
  </si>
  <si>
    <t>- Impala per night(Limited to 4 persons)\</t>
  </si>
  <si>
    <t>- Zebra per night(Limited to 4 persons)\</t>
  </si>
  <si>
    <t>Extra Persons in any of Lodges</t>
  </si>
  <si>
    <t>Off Season</t>
  </si>
  <si>
    <t>Encuba Bush Camping Site</t>
  </si>
  <si>
    <t>Per extra Person</t>
  </si>
  <si>
    <t>Cancellation fee : is 10% of Deposit paid</t>
  </si>
  <si>
    <t>Sale of Meat Produce</t>
  </si>
  <si>
    <t>Dry Biltong Bulk [&gt; 5kg</t>
  </si>
  <si>
    <t xml:space="preserve">Dry Droëwors Bulk (&gt; 5kg) </t>
  </si>
  <si>
    <t xml:space="preserve">Biltong Packed Retail </t>
  </si>
  <si>
    <t>Droëwors Packed Retail</t>
  </si>
  <si>
    <t xml:space="preserve">Wet Biltong Bulk (&gt; 10kg) </t>
  </si>
  <si>
    <t xml:space="preserve">Wet Droëwors Bulk (&gt; 10kg) </t>
  </si>
  <si>
    <t>Deboned Venison per kg</t>
  </si>
  <si>
    <t>Venison Prime Cuts (Chops and Steaks)  per kg</t>
  </si>
  <si>
    <t>Venison Potjie  per kg</t>
  </si>
  <si>
    <t>Whole Portions (Leg, Shoulder or Saddle per kg</t>
  </si>
  <si>
    <t>Whole Carcass  per kg</t>
  </si>
  <si>
    <t>Venison Wors Packed per kg</t>
  </si>
  <si>
    <t>Venison Mince  per kg</t>
  </si>
  <si>
    <t>Red Offal  per kg</t>
  </si>
  <si>
    <t>Bones per kg</t>
  </si>
  <si>
    <t>Liver and Kidneys  per kg</t>
  </si>
  <si>
    <t>Rough Offal/Tripe  per kg</t>
  </si>
  <si>
    <t>Game Patties per kg</t>
  </si>
  <si>
    <t>Sosaties  per kg</t>
  </si>
  <si>
    <t>Sale of Artefacts</t>
  </si>
  <si>
    <t>Sale of Hides and Skins</t>
  </si>
  <si>
    <t xml:space="preserve">Blue Wildebeest [Full Skins] </t>
  </si>
  <si>
    <t>Impala</t>
  </si>
  <si>
    <t>Blesbuck</t>
  </si>
  <si>
    <t>Kudu</t>
  </si>
  <si>
    <t xml:space="preserve">Grey Duiker </t>
  </si>
  <si>
    <t xml:space="preserve">Red Hartebeest </t>
  </si>
  <si>
    <t>Zebra</t>
  </si>
  <si>
    <t>Giraffe</t>
  </si>
  <si>
    <t>Warthogs</t>
  </si>
  <si>
    <t>Eland</t>
  </si>
  <si>
    <t>Rooikat</t>
  </si>
  <si>
    <t>Reedbuck</t>
  </si>
  <si>
    <t>Blue Wildebeest [Capes</t>
  </si>
  <si>
    <t xml:space="preserve">Impala [Capes] </t>
  </si>
  <si>
    <t>Kudu [Capes]</t>
  </si>
  <si>
    <t xml:space="preserve">Blesbuck [Capes] </t>
  </si>
  <si>
    <t>Hunting</t>
  </si>
  <si>
    <t>Venison Hunting</t>
  </si>
  <si>
    <t>Tariff per Day</t>
  </si>
  <si>
    <t>Missed shot</t>
  </si>
  <si>
    <t>Shot and wounded animal will be paid in full</t>
  </si>
  <si>
    <t>Use of Park Vehicles during Hunting by Hunters</t>
  </si>
  <si>
    <t>Hire of vehicles and driver for one day</t>
  </si>
  <si>
    <t>Hire of vehicles and driver for half day</t>
  </si>
  <si>
    <t>Approved Tariffs</t>
  </si>
  <si>
    <t>Increase Rate ®</t>
  </si>
  <si>
    <t xml:space="preserve">Sale of Live Game </t>
  </si>
  <si>
    <t>Blue Wildebeast Male</t>
  </si>
  <si>
    <t>Blue Wildebeast Female</t>
  </si>
  <si>
    <t>Impala Adult Male</t>
  </si>
  <si>
    <t>Impala Adult Female</t>
  </si>
  <si>
    <t>Impala Knypkop Ram</t>
  </si>
  <si>
    <t>Common Duiker Male</t>
  </si>
  <si>
    <t>Blesbuck Male</t>
  </si>
  <si>
    <t>Blesbuck Female</t>
  </si>
  <si>
    <t>Eland Male</t>
  </si>
  <si>
    <t>Eland Female</t>
  </si>
  <si>
    <t>Kudu Male</t>
  </si>
  <si>
    <t>Kudu Female</t>
  </si>
  <si>
    <t>Zebra Male</t>
  </si>
  <si>
    <t>Zebra Female</t>
  </si>
  <si>
    <t>Giraffe Male</t>
  </si>
  <si>
    <t>Giraffe Female</t>
  </si>
  <si>
    <t>Waterbuck Male</t>
  </si>
  <si>
    <t xml:space="preserve">Waterbuck Female </t>
  </si>
  <si>
    <t>Red Hartebeast Male</t>
  </si>
  <si>
    <t xml:space="preserve">Red Hartebeast Female </t>
  </si>
  <si>
    <t>Nyala Male</t>
  </si>
  <si>
    <t xml:space="preserve">Nyala Female </t>
  </si>
  <si>
    <t xml:space="preserve">Mountain Reedbuck Male </t>
  </si>
  <si>
    <t>Mountain Reedbuck Female</t>
  </si>
  <si>
    <t xml:space="preserve">Warthog Female </t>
  </si>
  <si>
    <t>Bushbuck Male</t>
  </si>
  <si>
    <t>Buschbuck Female</t>
  </si>
  <si>
    <t>Participant are expected to fire one shot and put down the animal</t>
  </si>
  <si>
    <t>- Penalty: Tariff per missed shot</t>
  </si>
  <si>
    <t>Sale of Firewood (per bundle)</t>
  </si>
  <si>
    <t>Hiring/Usage of Abattoir Facilities</t>
  </si>
  <si>
    <t>- Storage of carcasses per carcases (Max 5 days) per day</t>
  </si>
  <si>
    <t>- Added Ingredients</t>
  </si>
  <si>
    <t xml:space="preserve">     Skins(wors/Drywors) per bundle</t>
  </si>
  <si>
    <t>- Process Carcass</t>
  </si>
  <si>
    <t>Small (Duiker) 1 - 20kg</t>
  </si>
  <si>
    <t xml:space="preserve">Med "A" (Imp Ewe + Knypkop, MRB, Springbuck) 20 - 32 kg </t>
  </si>
  <si>
    <t>Med "B" (Imp Ram, Blesbuck, Warthog) 32 - 65kg</t>
  </si>
  <si>
    <t>Large "A" (Kudu cow, BWB Cow, Red hartebeast, Nyala bull) 65 - 100kg</t>
  </si>
  <si>
    <t>Large "B" (Kudu bull, BWB Bull, Waterbuck Bull, Zebra) 100 - 180kg</t>
  </si>
  <si>
    <t xml:space="preserve">X-Large (Eland) 180 - 400 kg </t>
  </si>
  <si>
    <t xml:space="preserve">XX-Large (Giraffe Bull &gt; 400 kg </t>
  </si>
  <si>
    <t>Skining Small Carcasses</t>
  </si>
  <si>
    <t xml:space="preserve">Skinning Large Carcasses </t>
  </si>
  <si>
    <t>N/A</t>
  </si>
  <si>
    <r>
      <t xml:space="preserve">                                                        </t>
    </r>
    <r>
      <rPr>
        <b/>
        <i/>
        <u/>
        <sz val="11"/>
        <rFont val="Arial"/>
        <family val="2"/>
      </rPr>
      <t>EMADLANGENI MUNICIPALITY</t>
    </r>
  </si>
  <si>
    <r>
      <t xml:space="preserve">                                                        </t>
    </r>
    <r>
      <rPr>
        <b/>
        <i/>
        <u/>
        <sz val="11"/>
        <rFont val="Arial"/>
        <family val="2"/>
      </rPr>
      <t>2017/2018 TARIFF OF CHARGES</t>
    </r>
    <r>
      <rPr>
        <b/>
        <i/>
        <sz val="11"/>
        <rFont val="Arial"/>
        <family val="2"/>
      </rPr>
      <t xml:space="preserve"> </t>
    </r>
  </si>
  <si>
    <t>2011/12</t>
  </si>
  <si>
    <t>2012/13</t>
  </si>
  <si>
    <t>2013/14</t>
  </si>
  <si>
    <t>2014/15</t>
  </si>
  <si>
    <t>2015/16</t>
  </si>
  <si>
    <t>2016/17</t>
  </si>
  <si>
    <t>2017/18</t>
  </si>
  <si>
    <t>Existing</t>
  </si>
  <si>
    <t>Proposed Tariffs</t>
  </si>
  <si>
    <t>Approved  Tariffs</t>
  </si>
  <si>
    <t>ApprovedTariffs</t>
  </si>
  <si>
    <t>Vat Exclusive</t>
  </si>
  <si>
    <r>
      <t xml:space="preserve">                      month or part thereof (</t>
    </r>
    <r>
      <rPr>
        <sz val="11"/>
        <color indexed="10"/>
        <rFont val="Century Gothic"/>
        <family val="2"/>
      </rPr>
      <t>Replace tariff with vacant land tariff)</t>
    </r>
  </si>
  <si>
    <r>
      <t xml:space="preserve">Energy Charge  </t>
    </r>
    <r>
      <rPr>
        <b/>
        <sz val="11"/>
        <color indexed="10"/>
        <rFont val="Century Gothic"/>
        <family val="2"/>
      </rPr>
      <t xml:space="preserve"> Block tariff.</t>
    </r>
  </si>
  <si>
    <r>
      <t xml:space="preserve">Prepaid Meters  </t>
    </r>
    <r>
      <rPr>
        <b/>
        <sz val="11"/>
        <color indexed="10"/>
        <rFont val="Century Gothic"/>
        <family val="2"/>
      </rPr>
      <t>Block tariff</t>
    </r>
    <r>
      <rPr>
        <b/>
        <sz val="11"/>
        <rFont val="Century Gothic"/>
        <family val="2"/>
      </rPr>
      <t>.</t>
    </r>
  </si>
  <si>
    <t xml:space="preserve">Total average Increase applied for all domestic converntional and prepaid consumers is 1.88% </t>
  </si>
  <si>
    <r>
      <t xml:space="preserve">Fixed Charge </t>
    </r>
    <r>
      <rPr>
        <sz val="11"/>
        <color indexed="10"/>
        <rFont val="Century Gothic"/>
        <family val="2"/>
      </rPr>
      <t>vacant land</t>
    </r>
    <r>
      <rPr>
        <sz val="11"/>
        <rFont val="Century Gothic"/>
        <family val="2"/>
      </rPr>
      <t>: For each point of supply whether electricity</t>
    </r>
  </si>
  <si>
    <r>
      <t xml:space="preserve">                         </t>
    </r>
    <r>
      <rPr>
        <b/>
        <sz val="11"/>
        <rFont val="Century Gothic"/>
        <family val="2"/>
      </rPr>
      <t>Installed Capacity</t>
    </r>
  </si>
  <si>
    <t>Conventional Meters Energy Charge………………R1.4927/Kwh + VAT</t>
  </si>
  <si>
    <t>Prepaid Meters Energy Charge………………1.6665c/Kwh + VAT</t>
  </si>
  <si>
    <t>All applicants for current to be supplied under 3.1 shall undertake to</t>
  </si>
  <si>
    <r>
      <t xml:space="preserve">Fixed Charge </t>
    </r>
    <r>
      <rPr>
        <sz val="11"/>
        <color indexed="10"/>
        <rFont val="Century Gothic"/>
        <family val="2"/>
      </rPr>
      <t>Vacant Land</t>
    </r>
    <r>
      <rPr>
        <sz val="11"/>
        <rFont val="Century Gothic"/>
        <family val="2"/>
      </rPr>
      <t xml:space="preserve"> for each stand whether electricity </t>
    </r>
  </si>
  <si>
    <r>
      <t xml:space="preserve">                           </t>
    </r>
    <r>
      <rPr>
        <b/>
        <sz val="11"/>
        <rFont val="Century Gothic"/>
        <family val="2"/>
      </rPr>
      <t>Installed Capacity</t>
    </r>
  </si>
  <si>
    <t>Energy Charge…………………………..72.02c/Kwh + VAT</t>
  </si>
  <si>
    <t>Maximum Demand Charge…………….R188.80/KVA + VAT</t>
  </si>
  <si>
    <r>
      <t xml:space="preserve">Each applicant for a supply of </t>
    </r>
    <r>
      <rPr>
        <sz val="11"/>
        <color indexed="10"/>
        <rFont val="Century Gothic"/>
        <family val="2"/>
      </rPr>
      <t>convertional</t>
    </r>
    <r>
      <rPr>
        <sz val="11"/>
        <rFont val="Century Gothic"/>
        <family val="2"/>
      </rPr>
      <t xml:space="preserve"> electricity shall pay to the municipality a </t>
    </r>
  </si>
  <si>
    <t xml:space="preserve">     </t>
  </si>
  <si>
    <t xml:space="preserve">Second connection to a stand  Actual cost </t>
  </si>
  <si>
    <t>Cable per Meter</t>
  </si>
  <si>
    <t>Single phase househld cable</t>
  </si>
  <si>
    <t xml:space="preserve">      conventionally meter supply………………………….</t>
  </si>
  <si>
    <t xml:space="preserve">                                              done at the customers request…………</t>
  </si>
  <si>
    <t xml:space="preserve">                         ( All customers)………………R213.98 + VAT</t>
  </si>
  <si>
    <t xml:space="preserve">                             customer……………………R341.20+ VAT</t>
  </si>
  <si>
    <t>Cost + 15%</t>
  </si>
  <si>
    <t>Mr W Mtusva</t>
  </si>
  <si>
    <t>Acting CFO</t>
  </si>
  <si>
    <t>-</t>
  </si>
  <si>
    <t>Fixed tariff for permanent caravan per month(limited to 2 persons on month to month basis)</t>
  </si>
  <si>
    <t>The Municipal Manager has authority to grant a 50% discount to pensioners(on proof of their status) and rallies as from 1 July 1998</t>
  </si>
  <si>
    <t>Big Lapa (Without PA/Sound System)</t>
  </si>
  <si>
    <t>Big Lapa (With PA/Sound System for small party groups not musical events)</t>
  </si>
  <si>
    <t>Every additional car</t>
  </si>
  <si>
    <t>Hall (with sound rental for small parties and functions)</t>
  </si>
  <si>
    <t>Bloc Booking of facility for events charging a cover charge(price will be determined by type of event)</t>
  </si>
  <si>
    <t>Old Backery</t>
  </si>
  <si>
    <t xml:space="preserve">Balgray Shop </t>
  </si>
  <si>
    <t xml:space="preserve">     Fat per kg (Own Spices)</t>
  </si>
  <si>
    <t>Impala Penkop/Yearling Male</t>
  </si>
  <si>
    <t>Impala Penkop/Yearling Female</t>
  </si>
  <si>
    <t>Common Duiker Female</t>
  </si>
  <si>
    <t xml:space="preserve">Warthog Male </t>
  </si>
  <si>
    <t>Rondavel Accomodation per unit per night</t>
  </si>
  <si>
    <t>SASSA Pay Out Point Plot 1</t>
  </si>
  <si>
    <t>SASSA Pay Out Point Plot 2</t>
  </si>
  <si>
    <t xml:space="preserve">·  That the full rental amount, except the deposit, will be </t>
  </si>
  <si>
    <t xml:space="preserve">·  The hirer shall clean and re-arrange the abovementioned </t>
  </si>
  <si>
    <t xml:space="preserve">·  The functions of hiring out of halls is the responsibility of  </t>
  </si>
  <si>
    <t xml:space="preserve">    purpose of examinations by a lawful institution of the </t>
  </si>
  <si>
    <t xml:space="preserve">   That the halls be made available free of charge for the </t>
  </si>
  <si>
    <t xml:space="preserve">  That all facilities and services concerned shall in the </t>
  </si>
  <si>
    <t xml:space="preserve">    Department of Education.</t>
  </si>
  <si>
    <t xml:space="preserve">    the Manager : Corporate Services who is authorised to  </t>
  </si>
  <si>
    <t xml:space="preserve">    increase the minimum deposit if he/she so requires. </t>
  </si>
  <si>
    <t xml:space="preserve">  discretion of Council, be made available free of </t>
  </si>
  <si>
    <t xml:space="preserve">  charge for the civic mayoral functions, function and </t>
  </si>
  <si>
    <t xml:space="preserve">  meetings held by the Council, municipal election and  </t>
  </si>
  <si>
    <t xml:space="preserve">  any other functions approved by Council.</t>
  </si>
  <si>
    <t>Disposal Fees and Penalties</t>
  </si>
  <si>
    <t>Illegal dumping of all type of waste by cars/ households</t>
  </si>
  <si>
    <t xml:space="preserve">Vehicle carrying general/ off cuts/ clothes above two tons (Trucks). Garden waste is excluded </t>
  </si>
  <si>
    <t xml:space="preserve">Government and construction vehicles  </t>
  </si>
  <si>
    <t xml:space="preserve">Total average Increase applied for all domestic and prepaid consumers is 13,20% </t>
  </si>
  <si>
    <t>will impose no reconnection for 6 months VAT INCL</t>
  </si>
  <si>
    <t>Off- season contractors in week rate: per unit (Maximum 2 persons)</t>
  </si>
  <si>
    <t>Hall (without sound rental) Single Use</t>
  </si>
  <si>
    <t>Bakkie level</t>
  </si>
  <si>
    <t xml:space="preserve">     Spice per kg (Own Spices)</t>
  </si>
  <si>
    <t>Bakkie level up</t>
  </si>
  <si>
    <t>6366,32-8027,12</t>
  </si>
  <si>
    <t>Garage Stores Rental per month</t>
  </si>
  <si>
    <t>Shop Rental per month</t>
  </si>
  <si>
    <t>Restaurant Rental per month</t>
  </si>
  <si>
    <r>
      <t>Storeroom (63 m</t>
    </r>
    <r>
      <rPr>
        <sz val="11"/>
        <rFont val="Calibri"/>
        <family val="2"/>
      </rPr>
      <t>²</t>
    </r>
    <r>
      <rPr>
        <sz val="11"/>
        <rFont val="Arial"/>
        <family val="2"/>
      </rPr>
      <t>) Rental Per month</t>
    </r>
  </si>
  <si>
    <r>
      <t>Storeroom (16 m</t>
    </r>
    <r>
      <rPr>
        <sz val="11"/>
        <rFont val="Calibri"/>
        <family val="2"/>
      </rPr>
      <t>²</t>
    </r>
    <r>
      <rPr>
        <sz val="11"/>
        <rFont val="Arial"/>
        <family val="2"/>
      </rPr>
      <t>) Rental Per month</t>
    </r>
  </si>
  <si>
    <t>Ablutions Rental per month</t>
  </si>
  <si>
    <t>Bell Grader 670G</t>
  </si>
  <si>
    <t>Pound Fees</t>
  </si>
  <si>
    <t>Impounded Big animal (i.e Cow) per day</t>
  </si>
  <si>
    <t>Impounded Small animal (i.e Goat or Sheep) per day</t>
  </si>
  <si>
    <t>Khayalethu rentals House 1-56 (Rental Phased Out - Now Property Owners)</t>
  </si>
  <si>
    <t>Khayalethu rentals House 57-60 (Rental Phased Out - Now Property Owners)</t>
  </si>
  <si>
    <t>Utrecht Museum per annum  (NB: Lease agreement review)</t>
  </si>
  <si>
    <t>Utrecht Country Club per Month (NB: Lease agreement review)</t>
  </si>
  <si>
    <t>Residential Households</t>
  </si>
  <si>
    <t>Residential properties, with improvements which are</t>
  </si>
  <si>
    <t>35 Tambotie Street</t>
  </si>
  <si>
    <t>Three phase cable (35MM^2)</t>
  </si>
  <si>
    <t>-10MM^2 X 2 CORE</t>
  </si>
  <si>
    <t>-10MM^2 X 4 CORE</t>
  </si>
  <si>
    <t>-16MM^2 X 2 CORE</t>
  </si>
  <si>
    <t>-16MM^2 X 4 CORE</t>
  </si>
  <si>
    <t>-10MM^2</t>
  </si>
  <si>
    <t xml:space="preserve">-16MM^2 </t>
  </si>
  <si>
    <t xml:space="preserve">      and or prosecution…R 5 000,00 first charge PLUS Meter Price; R 10000,00 second charge PLUS Meter Price &amp; R 15000 third charge PLUS Meter Price</t>
  </si>
  <si>
    <t>Truck with mounted crane 5 ton and driver (no longer have)</t>
  </si>
  <si>
    <t>NOTE: These tariffs are best suitable for Ward 2</t>
  </si>
  <si>
    <t>Administration fee</t>
  </si>
  <si>
    <t>Keeping of vehicle in custody, per day or part (no registered vehicle pound)</t>
  </si>
  <si>
    <t>Charge for removal, per vehicle is Actual cost+15% +VAT (no vehicle)</t>
  </si>
  <si>
    <t>Tracing fees (not allowed to give out information)</t>
  </si>
  <si>
    <t>Disability Parking Permit</t>
  </si>
  <si>
    <t>Per Traffic Officer (per hour)</t>
  </si>
  <si>
    <t>Family Unit NEW</t>
  </si>
  <si>
    <t>Dome Tents NEW</t>
  </si>
  <si>
    <t>Safari Tents NEW</t>
  </si>
  <si>
    <t>2900,70-4268,96</t>
  </si>
  <si>
    <t>1480,62-2666,45</t>
  </si>
  <si>
    <t>952,29-1142,76</t>
  </si>
  <si>
    <t>1333,22-1714,14</t>
  </si>
  <si>
    <t>11427,70-14284,63</t>
  </si>
  <si>
    <t>14284,63-19046,18</t>
  </si>
  <si>
    <t>4761,53-7618,51</t>
  </si>
  <si>
    <t>2856,91-3809,23</t>
  </si>
  <si>
    <t>10094,47-19617,56</t>
  </si>
  <si>
    <t>7029,08-8951,70</t>
  </si>
  <si>
    <t>4539,12-6354,77</t>
  </si>
  <si>
    <t>2666,45-3142,60</t>
  </si>
  <si>
    <t>7142,30-7808,93</t>
  </si>
  <si>
    <t>4761,53-6666,15</t>
  </si>
  <si>
    <t>952,29-1523,68</t>
  </si>
  <si>
    <t>Khayalethu rentals House 61 Shop</t>
  </si>
  <si>
    <t>56 Hoog Street (Rental Determination)</t>
  </si>
  <si>
    <t>Utrecht Town Hall Offices (Rental Determination)</t>
  </si>
  <si>
    <t>Emalahleni Primary School ERF 1019 (Rental Determination)</t>
  </si>
  <si>
    <t>Umlandomusha High School ERF 1751 (Rental Determination)</t>
  </si>
  <si>
    <t>Celullar Mast Towers (Khayalethu)</t>
  </si>
  <si>
    <t>IHS Tower</t>
  </si>
  <si>
    <t>Other</t>
  </si>
  <si>
    <t>MRS GN MAVUNDLA</t>
  </si>
  <si>
    <t>MUNICIPAL MANAGER</t>
  </si>
  <si>
    <r>
      <t xml:space="preserve">conventionally/prepaid meter supply </t>
    </r>
    <r>
      <rPr>
        <b/>
        <u/>
        <sz val="11"/>
        <rFont val="Arial"/>
        <family val="2"/>
      </rPr>
      <t>Note</t>
    </r>
    <r>
      <rPr>
        <sz val="11"/>
        <rFont val="Arial"/>
        <family val="2"/>
      </rPr>
      <t>:First Disconnection R300, Second R600, Third R900 .</t>
    </r>
  </si>
  <si>
    <r>
      <rPr>
        <b/>
        <u/>
        <sz val="11"/>
        <rFont val="Arial"/>
        <family val="2"/>
      </rPr>
      <t>Note</t>
    </r>
    <r>
      <rPr>
        <sz val="11"/>
        <rFont val="Arial"/>
        <family val="2"/>
      </rPr>
      <t>:Fourth Charge will impose no replacement of meter for 12 months.</t>
    </r>
  </si>
  <si>
    <r>
      <t xml:space="preserve">Energy Charge  </t>
    </r>
    <r>
      <rPr>
        <b/>
        <sz val="11"/>
        <rFont val="Arial"/>
        <family val="2"/>
      </rPr>
      <t xml:space="preserve"> Block tariff.</t>
    </r>
  </si>
  <si>
    <r>
      <t xml:space="preserve">                         </t>
    </r>
    <r>
      <rPr>
        <b/>
        <sz val="11"/>
        <rFont val="Arial"/>
        <family val="2"/>
      </rPr>
      <t>Installed Capacity</t>
    </r>
  </si>
  <si>
    <r>
      <t xml:space="preserve">                           </t>
    </r>
    <r>
      <rPr>
        <b/>
        <sz val="11"/>
        <rFont val="Arial"/>
        <family val="2"/>
      </rPr>
      <t>Installed Capacity</t>
    </r>
  </si>
  <si>
    <t>National Energy Regulator of South Africa</t>
  </si>
  <si>
    <t>526 Madiba Street</t>
  </si>
  <si>
    <t>Arcadia, 0083</t>
  </si>
  <si>
    <t>Pretoria, SOUTH AFRICA</t>
  </si>
  <si>
    <t>Vacant Land Prepaid Meters Basic Charge</t>
  </si>
  <si>
    <t>Final Tariffs 2025/2026 VAT Exclusive</t>
  </si>
  <si>
    <t>Final Tariffs 2026/2027 VAT Exclusive</t>
  </si>
  <si>
    <t>Final Tariffs 2027/2028 VAT Exclusive</t>
  </si>
  <si>
    <r>
      <rPr>
        <b/>
        <u/>
        <sz val="11"/>
        <rFont val="Arial"/>
        <family val="2"/>
      </rPr>
      <t>Note</t>
    </r>
    <r>
      <rPr>
        <sz val="11"/>
        <rFont val="Arial"/>
        <family val="2"/>
      </rPr>
      <t>:Fourth Charge will impose no replacement of meter for 12 months and open case with SAPS.</t>
    </r>
  </si>
  <si>
    <r>
      <t xml:space="preserve">NOTE:  </t>
    </r>
    <r>
      <rPr>
        <sz val="11"/>
        <rFont val="Arial"/>
        <family val="2"/>
      </rPr>
      <t>Permanent residence in relation to any person means a ratepayer or consumer of municipal services and their immediate families where such person has been resident in the Council's area of jurisdiction for a continuous period exceeding 3 months. The submission of a current consumer account will serve as proof of permanent residence.</t>
    </r>
  </si>
  <si>
    <r>
      <t xml:space="preserve">Cancellation of approved layout plan:          </t>
    </r>
    <r>
      <rPr>
        <b/>
        <sz val="11"/>
        <rFont val="Arial"/>
        <family val="2"/>
      </rPr>
      <t>Basic fee</t>
    </r>
  </si>
  <si>
    <r>
      <t xml:space="preserve">Consolidation of land:                                </t>
    </r>
    <r>
      <rPr>
        <b/>
        <sz val="11"/>
        <rFont val="Arial"/>
        <family val="2"/>
      </rPr>
      <t>Basic fee</t>
    </r>
  </si>
  <si>
    <r>
      <t xml:space="preserve">                                                               </t>
    </r>
    <r>
      <rPr>
        <b/>
        <sz val="11"/>
        <rFont val="Arial"/>
        <family val="2"/>
      </rPr>
      <t>PLUS per component</t>
    </r>
  </si>
  <si>
    <r>
      <t xml:space="preserve">Preparation of Service Agreements:            </t>
    </r>
    <r>
      <rPr>
        <b/>
        <sz val="11"/>
        <rFont val="Arial"/>
        <family val="2"/>
      </rPr>
      <t>Basic fee</t>
    </r>
  </si>
  <si>
    <r>
      <t xml:space="preserve">                                                               </t>
    </r>
    <r>
      <rPr>
        <b/>
        <sz val="11"/>
        <rFont val="Arial"/>
        <family val="2"/>
      </rPr>
      <t>Basic fee</t>
    </r>
  </si>
  <si>
    <r>
      <t xml:space="preserve">Closure of municipal road:                          </t>
    </r>
    <r>
      <rPr>
        <b/>
        <sz val="11"/>
        <rFont val="Arial"/>
        <family val="2"/>
      </rPr>
      <t>Basic fee (Permanent)</t>
    </r>
  </si>
  <si>
    <r>
      <t xml:space="preserve">Closure of public place:                             </t>
    </r>
    <r>
      <rPr>
        <b/>
        <sz val="11"/>
        <rFont val="Arial"/>
        <family val="2"/>
      </rPr>
      <t xml:space="preserve"> Basic fee (Permanent)</t>
    </r>
  </si>
  <si>
    <r>
      <t>Any new structure less than 50m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– flat rate</t>
    </r>
  </si>
  <si>
    <r>
      <t>Any new structure exceeding 50m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– rate per m</t>
    </r>
    <r>
      <rPr>
        <vertAlign val="superscript"/>
        <sz val="11"/>
        <rFont val="Arial"/>
        <family val="2"/>
      </rPr>
      <t>2</t>
    </r>
  </si>
  <si>
    <t>River sand ( Municipality has no permit)</t>
  </si>
  <si>
    <t>Gravel ( Municipality has no permit)</t>
  </si>
  <si>
    <t>Cheque defaults, per default (Cheques Phased Out)</t>
  </si>
  <si>
    <t xml:space="preserve"> Refundable key deposit (not applicable)</t>
  </si>
  <si>
    <r>
      <rPr>
        <b/>
        <sz val="10"/>
        <rFont val="Arial"/>
        <family val="2"/>
      </rPr>
      <t>PEAK SEASON</t>
    </r>
    <r>
      <rPr>
        <sz val="10"/>
        <rFont val="Arial"/>
        <family val="2"/>
      </rPr>
      <t>: per night (1-2 persons)</t>
    </r>
  </si>
  <si>
    <r>
      <rPr>
        <b/>
        <sz val="10"/>
        <rFont val="Arial"/>
        <family val="2"/>
      </rPr>
      <t>PEAK SEASON</t>
    </r>
    <r>
      <rPr>
        <sz val="10"/>
        <rFont val="Arial"/>
        <family val="2"/>
      </rPr>
      <t>: per night (3-4 persons) PHASED OUT</t>
    </r>
  </si>
  <si>
    <r>
      <rPr>
        <b/>
        <sz val="10"/>
        <rFont val="Arial"/>
        <family val="2"/>
      </rPr>
      <t xml:space="preserve"> OFF PEAK SEASON</t>
    </r>
    <r>
      <rPr>
        <sz val="10"/>
        <rFont val="Arial"/>
        <family val="2"/>
      </rPr>
      <t>: per night (1-2 persons)</t>
    </r>
  </si>
  <si>
    <r>
      <rPr>
        <b/>
        <sz val="10"/>
        <rFont val="Arial"/>
        <family val="2"/>
      </rPr>
      <t xml:space="preserve"> OFF PEAK SEASON</t>
    </r>
    <r>
      <rPr>
        <sz val="10"/>
        <rFont val="Arial"/>
        <family val="2"/>
      </rPr>
      <t>: per night (3-4 persons) PHASED OUT</t>
    </r>
  </si>
  <si>
    <r>
      <rPr>
        <b/>
        <sz val="10"/>
        <rFont val="Arial"/>
        <family val="2"/>
      </rPr>
      <t>PEAK SEASON</t>
    </r>
    <r>
      <rPr>
        <sz val="10"/>
        <rFont val="Arial"/>
        <family val="2"/>
      </rPr>
      <t>: per night (4 persons)</t>
    </r>
  </si>
  <si>
    <r>
      <rPr>
        <b/>
        <sz val="10"/>
        <rFont val="Arial"/>
        <family val="2"/>
      </rPr>
      <t>OFF SEASON</t>
    </r>
    <r>
      <rPr>
        <sz val="10"/>
        <rFont val="Arial"/>
        <family val="2"/>
      </rPr>
      <t xml:space="preserve">: per night (4 persons) </t>
    </r>
  </si>
  <si>
    <r>
      <rPr>
        <b/>
        <sz val="10"/>
        <rFont val="Arial"/>
        <family val="2"/>
      </rPr>
      <t>PEAK SEASON</t>
    </r>
    <r>
      <rPr>
        <sz val="11"/>
        <rFont val="Arial"/>
        <family val="2"/>
      </rPr>
      <t>: per night (3-4 persons)</t>
    </r>
  </si>
  <si>
    <r>
      <rPr>
        <b/>
        <sz val="10"/>
        <rFont val="Arial"/>
        <family val="2"/>
      </rPr>
      <t xml:space="preserve"> OFF-PEAK SEASON</t>
    </r>
    <r>
      <rPr>
        <sz val="11"/>
        <rFont val="Arial"/>
        <family val="2"/>
      </rPr>
      <t>: per night (3-4 persons)</t>
    </r>
  </si>
  <si>
    <t>Breakage Deposit (Peak &amp; Off peak) PHASE OUT</t>
  </si>
  <si>
    <r>
      <t>Remote Deposit on 3.1 &amp; 3.2 (</t>
    </r>
    <r>
      <rPr>
        <b/>
        <i/>
        <sz val="11"/>
        <rFont val="Arial"/>
        <family val="2"/>
      </rPr>
      <t>Peak &amp; Off Peak) PHASE OUT</t>
    </r>
  </si>
  <si>
    <r>
      <rPr>
        <b/>
        <sz val="10"/>
        <rFont val="Arial"/>
        <family val="2"/>
      </rPr>
      <t>PEAK SEASON</t>
    </r>
    <r>
      <rPr>
        <sz val="11"/>
        <rFont val="Arial"/>
        <family val="2"/>
      </rPr>
      <t>: per night (1-2 persons)</t>
    </r>
  </si>
  <si>
    <r>
      <t>Remote Deposit (</t>
    </r>
    <r>
      <rPr>
        <b/>
        <i/>
        <sz val="11"/>
        <rFont val="Arial"/>
        <family val="2"/>
      </rPr>
      <t>Peak &amp; Off Peak) PHASED OUT</t>
    </r>
  </si>
  <si>
    <t>Peak Season per night for 1 caravan or tent and 1 vehicle (Site limited to 6 persons) PHASED OUT</t>
  </si>
  <si>
    <t>Off Season per night for 1 caravan or tent and 1 vehicle (Site limited to 6 persons) PHASED OUT</t>
  </si>
  <si>
    <t>GAME PRODUCTS Note: Abbotoir currently does not have licence to sell</t>
  </si>
  <si>
    <r>
      <t>Side Curtain Hangers</t>
    </r>
    <r>
      <rPr>
        <sz val="11"/>
        <rFont val="Arial"/>
        <family val="2"/>
      </rPr>
      <t xml:space="preserve"> Impala/pr</t>
    </r>
  </si>
  <si>
    <r>
      <t>Side Curtain Hangers</t>
    </r>
    <r>
      <rPr>
        <sz val="11"/>
        <rFont val="Arial"/>
        <family val="2"/>
      </rPr>
      <t xml:space="preserve"> Blesbuck /pr</t>
    </r>
  </si>
  <si>
    <r>
      <t xml:space="preserve">Side Curtain Hangers </t>
    </r>
    <r>
      <rPr>
        <sz val="11"/>
        <rFont val="Arial"/>
        <family val="2"/>
      </rPr>
      <t xml:space="preserve"> Blue Wildebees/pr</t>
    </r>
  </si>
  <si>
    <t>KZ 253 School Busses per bus PHASED OUT</t>
  </si>
  <si>
    <t>School Tours per learner</t>
  </si>
  <si>
    <t>Activities</t>
  </si>
  <si>
    <t>Speaker</t>
  </si>
  <si>
    <t>Sound System</t>
  </si>
  <si>
    <t>Pool Table including sticks and balls</t>
  </si>
  <si>
    <t>Event Fixed Charge</t>
  </si>
  <si>
    <t>Big events fixed charges Peak Season</t>
  </si>
  <si>
    <t>Big events fixed charges Off Season</t>
  </si>
  <si>
    <t>Tomb Stone Permit</t>
  </si>
  <si>
    <t>New Cemetry (Children)</t>
  </si>
  <si>
    <t>Old Cemetry (Adult)</t>
  </si>
  <si>
    <t>Old Cemetry (Children)</t>
  </si>
  <si>
    <t>Khayalethu Cemetry (Adult)</t>
  </si>
  <si>
    <t>Khayalethu Cemetry (Children)</t>
  </si>
  <si>
    <t>Special Requests</t>
  </si>
  <si>
    <t>Direction of how burial must be conducted, extention for type of coffin.</t>
  </si>
  <si>
    <t>Rental of Grave Site</t>
  </si>
  <si>
    <t>Rental of Grave Site booked for future usage per annum</t>
  </si>
  <si>
    <t>Bell Wheel Loader (its broken)</t>
  </si>
  <si>
    <t>Portable Water Pump</t>
  </si>
  <si>
    <t>Search Fee PHASED OUT</t>
  </si>
  <si>
    <t>Special consent exemption application</t>
  </si>
  <si>
    <t>Building Clause Admin Fee</t>
  </si>
  <si>
    <t>Occupation Certification</t>
  </si>
  <si>
    <t>Draft Tariffs 2026/2027 VAT Exclusive</t>
  </si>
  <si>
    <t>Draft Tariffs 2026/2027 VAT Inclusive</t>
  </si>
  <si>
    <t xml:space="preserve">                                                        2026/2027 TARIFF OF CHARGES </t>
  </si>
  <si>
    <t>( d)</t>
  </si>
  <si>
    <t>Approved Tariffs 2025/2026 VAT Exclusive</t>
  </si>
  <si>
    <t>( f)</t>
  </si>
  <si>
    <t>(l)</t>
  </si>
  <si>
    <t>Scholar Transport Permit</t>
  </si>
  <si>
    <t>1.12</t>
  </si>
  <si>
    <t>1.26</t>
  </si>
  <si>
    <r>
      <t xml:space="preserve">Copies of documents    </t>
    </r>
    <r>
      <rPr>
        <b/>
        <sz val="11"/>
        <color rgb="FFFF0000"/>
        <rFont val="Arial"/>
        <family val="2"/>
      </rPr>
      <t>A4</t>
    </r>
  </si>
  <si>
    <r>
      <t xml:space="preserve">                                         </t>
    </r>
    <r>
      <rPr>
        <b/>
        <sz val="11"/>
        <color rgb="FFFF0000"/>
        <rFont val="Arial"/>
        <family val="2"/>
      </rPr>
      <t>A3</t>
    </r>
  </si>
  <si>
    <t>Date: 31 March 2026</t>
  </si>
  <si>
    <t>N S Nene</t>
  </si>
  <si>
    <t>EMADLANGENI LOCAL MUNICIPALITY ELECTRICTITY TARIFF 2026/2027 APPLICATION</t>
  </si>
  <si>
    <t>Tuckshop Application fee per annum (PHASED OUT)</t>
  </si>
  <si>
    <t>Occupying a building without an occupational certificate</t>
  </si>
  <si>
    <t>Small Lapa (Kiepersol)</t>
  </si>
  <si>
    <t>- Tariff per occasion (Limited to 6 cars free )</t>
  </si>
  <si>
    <t>Small Lapa maximum of 20 people</t>
  </si>
  <si>
    <t xml:space="preserve">Hunting Tariff </t>
  </si>
  <si>
    <t>Use of Vehicle (Half Day) PHASED OUT</t>
  </si>
  <si>
    <t>Use of Vehicle (Full Day) PHASED OUT</t>
  </si>
  <si>
    <t>Staff members discount of 20% on all tariffs including animals</t>
  </si>
  <si>
    <t>Business Trading  licence fee (including R55,77 Administration fee)</t>
  </si>
  <si>
    <t xml:space="preserve">Administration fee </t>
  </si>
  <si>
    <t xml:space="preserve">Capital projects &amp; Long term contracts </t>
  </si>
  <si>
    <r>
      <t xml:space="preserve">Lost books </t>
    </r>
    <r>
      <rPr>
        <sz val="11"/>
        <color rgb="FFFF0000"/>
        <rFont val="Arial"/>
        <family val="2"/>
      </rPr>
      <t>(Determined by each book item)</t>
    </r>
  </si>
  <si>
    <r>
      <t xml:space="preserve">Damage or loss of records, videos,CD's or any library material </t>
    </r>
    <r>
      <rPr>
        <sz val="11"/>
        <color rgb="FFFF0000"/>
        <rFont val="Arial"/>
        <family val="2"/>
      </rPr>
      <t>(Determined by each item)</t>
    </r>
  </si>
  <si>
    <t>Lamination</t>
  </si>
  <si>
    <t>Lamination per A5</t>
  </si>
  <si>
    <t>Lamination per A4</t>
  </si>
  <si>
    <t>Lamination per A3</t>
  </si>
  <si>
    <t xml:space="preserve">Total average Increase applied for all domestic and prepaid consumers is 10% </t>
  </si>
  <si>
    <t>Public benefit organisation (Rebates 100%)</t>
  </si>
  <si>
    <t>Public service infrastructure  (Rebates 100%)</t>
  </si>
  <si>
    <t>Vacant land zoned residential (Rebates 10%) Phased Out</t>
  </si>
  <si>
    <t xml:space="preserve">                             customer……………………R889,45 + VAT</t>
  </si>
  <si>
    <t xml:space="preserve">                         ( All customers)………………R557,81 + VAT</t>
  </si>
  <si>
    <t>Energy Charge…………………………..1,8206c/Kwh + VAT</t>
  </si>
  <si>
    <t>Maximum Demand Charge…………….R477,32/KVA + VAT</t>
  </si>
  <si>
    <t>Prepaid Meters Basic Charge………………3,7042c/Kwh + VAT</t>
  </si>
  <si>
    <t>Prepaid Meters Energy Charge………………4,2067c/Kwh + VAT</t>
  </si>
  <si>
    <t>Conventional Meters Energy Charge………………R4939,14/Kwh + VAT</t>
  </si>
  <si>
    <t>98,62-145,14</t>
  </si>
  <si>
    <t>2999,32-4414,10</t>
  </si>
  <si>
    <t>50,34-90,65</t>
  </si>
  <si>
    <t>1530,96-2757,10</t>
  </si>
  <si>
    <t>1760,60-3170,66</t>
  </si>
  <si>
    <t>32,37-38,85</t>
  </si>
  <si>
    <t>984,66-1181,61</t>
  </si>
  <si>
    <t>1132,35-1358,85</t>
  </si>
  <si>
    <t>45,32-58,28</t>
  </si>
  <si>
    <t>1378,54-1772,42</t>
  </si>
  <si>
    <t>1585,32-2038,28</t>
  </si>
  <si>
    <t>388,54-485,67</t>
  </si>
  <si>
    <t>11816,24-14770,30</t>
  </si>
  <si>
    <t>13588,67-16985,84</t>
  </si>
  <si>
    <t>485,67-647,57</t>
  </si>
  <si>
    <t>14770,30-19693,75</t>
  </si>
  <si>
    <t>16985,84-22647,81</t>
  </si>
  <si>
    <t>216,45-272,92</t>
  </si>
  <si>
    <t>6582,77-8300,04</t>
  </si>
  <si>
    <t>7570,18-9545,04</t>
  </si>
  <si>
    <t>161,89-259,02</t>
  </si>
  <si>
    <t>4923,42-7877,53</t>
  </si>
  <si>
    <t>5661,93-9059,15</t>
  </si>
  <si>
    <t>97,13-129,51</t>
  </si>
  <si>
    <t>2954,04-3938,74</t>
  </si>
  <si>
    <t>3397,14-4529,55</t>
  </si>
  <si>
    <t>343,21-666,99</t>
  </si>
  <si>
    <t>10437,68-20284,55</t>
  </si>
  <si>
    <t>12003,33-23327,23</t>
  </si>
  <si>
    <t>238,98-304,35</t>
  </si>
  <si>
    <t>7268,06-9256,05</t>
  </si>
  <si>
    <t>8358,26-10644,45</t>
  </si>
  <si>
    <t>154,33-216,06</t>
  </si>
  <si>
    <t>4693,45-6570,83</t>
  </si>
  <si>
    <t>5397,46-7556,45</t>
  </si>
  <si>
    <t>90,65-106,84</t>
  </si>
  <si>
    <t>2757,10-3249,44</t>
  </si>
  <si>
    <t>3170,66-3736,85</t>
  </si>
  <si>
    <t>242,83-265,50</t>
  </si>
  <si>
    <t>7385,13-8074,43</t>
  </si>
  <si>
    <t>8492,89-9285,59</t>
  </si>
  <si>
    <t>161,89-226,64</t>
  </si>
  <si>
    <t>4923,42-6892,79</t>
  </si>
  <si>
    <t>5661,93-7926,70</t>
  </si>
  <si>
    <t>32,37-51,80</t>
  </si>
  <si>
    <t>984,66-1575,48</t>
  </si>
  <si>
    <t>1132,35-1811,80</t>
  </si>
  <si>
    <t>3449,21-5076,21</t>
  </si>
  <si>
    <t xml:space="preserve">2026/2027 FINAL TARIFFS </t>
  </si>
  <si>
    <t>Final Tariffs 2026/2027 VAT Inclusive</t>
  </si>
  <si>
    <t>Final Tariffs 2028/2029 VAT Exclusive</t>
  </si>
  <si>
    <t>INFRASTRUCTURE</t>
  </si>
  <si>
    <t xml:space="preserve">Installation of Fibre Optic Cables - Application Fee from 0km to 10km </t>
  </si>
  <si>
    <t>Installation of Fibre Optic Cables - per Kilometre after 10km</t>
  </si>
  <si>
    <t>Submission fee for applications for Lease of land</t>
  </si>
  <si>
    <t>Application/Disconnection of Services Fee</t>
  </si>
  <si>
    <t>7.</t>
  </si>
  <si>
    <t>Burning of grass on vacant sites</t>
  </si>
  <si>
    <t>Municipal Properties</t>
  </si>
  <si>
    <t>Sports Field per day</t>
  </si>
  <si>
    <t xml:space="preserve">Vacant Land </t>
  </si>
  <si>
    <r>
      <t xml:space="preserve">conventionally/prepaid meter supply </t>
    </r>
    <r>
      <rPr>
        <b/>
        <u/>
        <sz val="11"/>
        <rFont val="Arial"/>
        <family val="2"/>
      </rPr>
      <t>Note</t>
    </r>
    <r>
      <rPr>
        <sz val="11"/>
        <rFont val="Arial"/>
        <family val="2"/>
      </rPr>
      <t>:First Disconnection R500, Second R700, Third R900 .</t>
    </r>
  </si>
  <si>
    <t xml:space="preserve">Informal Trading Permit (including R20,00 Administration fee) </t>
  </si>
  <si>
    <r>
      <rPr>
        <u val="double"/>
        <sz val="11"/>
        <color rgb="FFFF0000"/>
        <rFont val="Arial"/>
        <family val="2"/>
      </rPr>
      <t>Note</t>
    </r>
    <r>
      <rPr>
        <sz val="11"/>
        <color rgb="FFFF0000"/>
        <rFont val="Arial"/>
        <family val="2"/>
      </rPr>
      <t xml:space="preserve">: Staff members discount of 20% on entrance fees </t>
    </r>
  </si>
  <si>
    <t>every additional person PHASED OUT</t>
  </si>
  <si>
    <r>
      <rPr>
        <u val="double"/>
        <sz val="11"/>
        <color rgb="FFFF0000"/>
        <rFont val="Arial"/>
        <family val="2"/>
      </rPr>
      <t>Note</t>
    </r>
    <r>
      <rPr>
        <sz val="11"/>
        <color rgb="FFFF0000"/>
        <rFont val="Arial"/>
        <family val="2"/>
      </rPr>
      <t>: Staff members discount of 20% on accommodation</t>
    </r>
  </si>
  <si>
    <r>
      <rPr>
        <u val="double"/>
        <sz val="11"/>
        <color rgb="FFFF0000"/>
        <rFont val="Arial"/>
        <family val="2"/>
      </rPr>
      <t>Note</t>
    </r>
    <r>
      <rPr>
        <sz val="11"/>
        <color rgb="FFFF0000"/>
        <rFont val="Arial"/>
        <family val="2"/>
      </rPr>
      <t xml:space="preserve">:Rubbish dumbed on the pavement in front of a dweling or empty plots will be removed by the municipality without any notice with account to the occupant and / or owner, per load.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</si>
</sst>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&quot;R&quot;\ #,##0.00;[Red]&quot;R&quot;\ \-#,##0.00"/>
    <numFmt numFmtId="165" formatCode="_ &quot;R&quot;\ * #,##0.00_ ;_ &quot;R&quot;\ * \-#,##0.00_ ;_ &quot;R&quot;\ * &quot;-&quot;??_ ;_ @_ "/>
    <numFmt numFmtId="166" formatCode="_ * #,##0.00_ ;_ * \-#,##0.00_ ;_ * &quot;-&quot;??_ ;_ @_ "/>
    <numFmt numFmtId="167" formatCode="0.0%"/>
    <numFmt numFmtId="168" formatCode="_ * #,##0.00000_ ;_ * \-#,##0.00000_ ;_ * &quot;-&quot;?????_ ;_ @_ "/>
    <numFmt numFmtId="169" formatCode="_ * #,##0.0000_ ;_ * \-#,##0.0000_ ;_ * &quot;-&quot;????_ ;_ @_ "/>
    <numFmt numFmtId="170" formatCode="0.00000"/>
    <numFmt numFmtId="171" formatCode="&quot;R&quot;\ #,##0.00"/>
    <numFmt numFmtId="172" formatCode="_ &quot;R&quot;\ * #,##0.0000_ ;_ &quot;R&quot;\ * \-#,##0.0000_ ;_ &quot;R&quot;\ * &quot;-&quot;????_ ;_ @_ "/>
    <numFmt numFmtId="173" formatCode="_-* #,##0.00000_-;\-* #,##0.00000_-;_-* &quot;-&quot;?????_-;_-@_-"/>
    <numFmt numFmtId="174" formatCode="_-* #,##0.0000_-;\-* #,##0.0000_-;_-* &quot;-&quot;????_-;_-@_-"/>
    <numFmt numFmtId="175" formatCode="_-* #,##0.00_-;\-* #,##0.00_-;_-* &quot;-&quot;????_-;_-@_-"/>
    <numFmt numFmtId="176" formatCode="_-* #,##0.0000_-;\-* #,##0.0000_-;_-* &quot;-&quot;??_-;_-@_-"/>
  </numFmts>
  <fonts count="62">
    <font>
      <sz val="10"/>
      <name val="Arial"/>
    </font>
    <font>
      <sz val="10"/>
      <name val="Arial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i/>
      <u/>
      <sz val="11"/>
      <name val="Arial"/>
      <family val="2"/>
    </font>
    <font>
      <b/>
      <u val="double"/>
      <sz val="14"/>
      <name val="Algerian"/>
      <family val="5"/>
    </font>
    <font>
      <sz val="11"/>
      <color indexed="10"/>
      <name val="Century Gothic"/>
      <family val="2"/>
    </font>
    <font>
      <b/>
      <sz val="11"/>
      <color indexed="10"/>
      <name val="Century Gothic"/>
      <family val="2"/>
    </font>
    <font>
      <b/>
      <i/>
      <sz val="11"/>
      <name val="Century Gothic"/>
      <family val="2"/>
    </font>
    <font>
      <b/>
      <u/>
      <sz val="11"/>
      <color rgb="FFFF0000"/>
      <name val="Century Gothic"/>
      <family val="2"/>
    </font>
    <font>
      <sz val="11"/>
      <color rgb="FFFF0000"/>
      <name val="Century Gothic"/>
      <family val="2"/>
    </font>
    <font>
      <b/>
      <sz val="11"/>
      <color rgb="FFFF0000"/>
      <name val="Century Gothic"/>
      <family val="2"/>
    </font>
    <font>
      <i/>
      <sz val="1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26"/>
      <color theme="1"/>
      <name val="Arial"/>
      <family val="2"/>
    </font>
    <font>
      <b/>
      <sz val="18"/>
      <color theme="1"/>
      <name val="Arial"/>
      <family val="2"/>
    </font>
    <font>
      <b/>
      <u val="double"/>
      <sz val="12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u val="double"/>
      <sz val="14"/>
      <name val="Arial"/>
      <family val="2"/>
    </font>
    <font>
      <i/>
      <sz val="11"/>
      <name val="Arial"/>
      <family val="2"/>
    </font>
    <font>
      <b/>
      <sz val="24"/>
      <name val="Arial"/>
      <family val="2"/>
    </font>
    <font>
      <sz val="12"/>
      <name val="Arial"/>
      <family val="2"/>
    </font>
    <font>
      <b/>
      <u/>
      <sz val="26"/>
      <name val="Arial"/>
      <family val="2"/>
    </font>
    <font>
      <b/>
      <sz val="18"/>
      <name val="Arial"/>
      <family val="2"/>
    </font>
    <font>
      <b/>
      <u val="double"/>
      <sz val="12"/>
      <name val="Arial"/>
      <family val="2"/>
    </font>
    <font>
      <sz val="12"/>
      <name val="Arial Narrow"/>
      <family val="2"/>
    </font>
    <font>
      <b/>
      <u val="double"/>
      <sz val="11"/>
      <name val="Arial"/>
      <family val="2"/>
    </font>
    <font>
      <u/>
      <sz val="11"/>
      <name val="Arial"/>
      <family val="2"/>
    </font>
    <font>
      <b/>
      <u/>
      <sz val="12"/>
      <name val="Arial"/>
      <family val="2"/>
    </font>
    <font>
      <vertAlign val="superscript"/>
      <sz val="11"/>
      <name val="Arial"/>
      <family val="2"/>
    </font>
    <font>
      <b/>
      <u/>
      <sz val="16"/>
      <name val="Arial"/>
      <family val="2"/>
    </font>
    <font>
      <i/>
      <u/>
      <sz val="11"/>
      <name val="Arial"/>
      <family val="2"/>
    </font>
    <font>
      <b/>
      <u val="double"/>
      <sz val="24"/>
      <name val="Arial"/>
      <family val="2"/>
    </font>
    <font>
      <sz val="24"/>
      <name val="Arial"/>
      <family val="2"/>
    </font>
    <font>
      <b/>
      <u/>
      <sz val="14"/>
      <name val="Arial"/>
      <family val="2"/>
    </font>
    <font>
      <b/>
      <i/>
      <u/>
      <sz val="22"/>
      <name val="Arial"/>
      <family val="2"/>
    </font>
    <font>
      <sz val="14"/>
      <name val="Arial"/>
      <family val="2"/>
    </font>
    <font>
      <i/>
      <sz val="11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9"/>
      <color rgb="FFFF0000"/>
      <name val="Arial"/>
      <family val="2"/>
    </font>
    <font>
      <u val="double"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9" fontId="34" fillId="0" borderId="0" applyFont="0" applyFill="0" applyBorder="0" applyAlignment="0" applyProtection="0"/>
  </cellStyleXfs>
  <cellXfs count="504">
    <xf numFmtId="0" fontId="0" fillId="0" borderId="0" xfId="0"/>
    <xf numFmtId="0" fontId="2" fillId="0" borderId="0" xfId="0" applyFont="1" applyAlignment="1">
      <alignment horizontal="right" vertical="top" wrapText="1"/>
    </xf>
    <xf numFmtId="165" fontId="3" fillId="0" borderId="0" xfId="0" applyNumberFormat="1" applyFont="1" applyAlignment="1">
      <alignment horizontal="right" vertical="justify" wrapText="1"/>
    </xf>
    <xf numFmtId="9" fontId="3" fillId="0" borderId="0" xfId="0" applyNumberFormat="1" applyFont="1" applyAlignment="1">
      <alignment vertical="justify" wrapText="1"/>
    </xf>
    <xf numFmtId="0" fontId="2" fillId="0" borderId="0" xfId="0" applyFont="1" applyAlignment="1">
      <alignment vertical="justify" wrapText="1"/>
    </xf>
    <xf numFmtId="167" fontId="2" fillId="0" borderId="0" xfId="0" applyNumberFormat="1" applyFont="1" applyAlignment="1">
      <alignment vertical="justify" wrapText="1"/>
    </xf>
    <xf numFmtId="168" fontId="2" fillId="0" borderId="0" xfId="0" applyNumberFormat="1" applyFont="1" applyAlignment="1">
      <alignment vertical="justify" wrapText="1"/>
    </xf>
    <xf numFmtId="2" fontId="2" fillId="0" borderId="0" xfId="0" applyNumberFormat="1" applyFont="1" applyAlignment="1">
      <alignment vertical="justify" wrapText="1"/>
    </xf>
    <xf numFmtId="0" fontId="3" fillId="0" borderId="0" xfId="0" applyFont="1" applyAlignment="1">
      <alignment vertical="justify" wrapText="1"/>
    </xf>
    <xf numFmtId="165" fontId="5" fillId="0" borderId="5" xfId="0" applyNumberFormat="1" applyFont="1" applyBorder="1" applyAlignment="1">
      <alignment horizontal="right" vertical="justify" wrapText="1"/>
    </xf>
    <xf numFmtId="0" fontId="5" fillId="0" borderId="0" xfId="0" applyFont="1" applyAlignment="1">
      <alignment vertical="justify" wrapText="1"/>
    </xf>
    <xf numFmtId="0" fontId="4" fillId="0" borderId="4" xfId="0" quotePrefix="1" applyFont="1" applyBorder="1" applyAlignment="1">
      <alignment horizontal="right" vertical="top" wrapText="1"/>
    </xf>
    <xf numFmtId="165" fontId="5" fillId="0" borderId="4" xfId="0" applyNumberFormat="1" applyFont="1" applyBorder="1" applyAlignment="1">
      <alignment horizontal="right" vertical="justify" wrapText="1"/>
    </xf>
    <xf numFmtId="0" fontId="4" fillId="0" borderId="4" xfId="0" applyFont="1" applyBorder="1" applyAlignment="1">
      <alignment vertical="justify" wrapText="1"/>
    </xf>
    <xf numFmtId="167" fontId="4" fillId="0" borderId="4" xfId="0" applyNumberFormat="1" applyFont="1" applyBorder="1" applyAlignment="1">
      <alignment vertical="justify" wrapText="1"/>
    </xf>
    <xf numFmtId="168" fontId="4" fillId="0" borderId="4" xfId="0" applyNumberFormat="1" applyFont="1" applyBorder="1" applyAlignment="1">
      <alignment vertical="justify" wrapText="1"/>
    </xf>
    <xf numFmtId="166" fontId="4" fillId="0" borderId="4" xfId="0" applyNumberFormat="1" applyFont="1" applyBorder="1" applyAlignment="1">
      <alignment vertical="justify" wrapText="1"/>
    </xf>
    <xf numFmtId="2" fontId="4" fillId="0" borderId="4" xfId="0" applyNumberFormat="1" applyFont="1" applyBorder="1" applyAlignment="1">
      <alignment vertical="justify" wrapText="1"/>
    </xf>
    <xf numFmtId="169" fontId="4" fillId="0" borderId="4" xfId="0" applyNumberFormat="1" applyFont="1" applyBorder="1" applyAlignment="1">
      <alignment vertical="justify" wrapText="1"/>
    </xf>
    <xf numFmtId="0" fontId="4" fillId="0" borderId="7" xfId="0" applyFont="1" applyBorder="1" applyAlignment="1">
      <alignment horizontal="right" vertical="top" wrapText="1"/>
    </xf>
    <xf numFmtId="165" fontId="5" fillId="0" borderId="7" xfId="0" applyNumberFormat="1" applyFont="1" applyBorder="1" applyAlignment="1">
      <alignment horizontal="right" vertical="justify" wrapText="1"/>
    </xf>
    <xf numFmtId="0" fontId="5" fillId="0" borderId="4" xfId="0" applyFont="1" applyBorder="1" applyAlignment="1">
      <alignment vertical="justify" wrapText="1"/>
    </xf>
    <xf numFmtId="0" fontId="4" fillId="0" borderId="0" xfId="0" applyFont="1" applyAlignment="1">
      <alignment horizontal="right" vertical="top" wrapText="1"/>
    </xf>
    <xf numFmtId="9" fontId="5" fillId="0" borderId="0" xfId="0" applyNumberFormat="1" applyFont="1" applyAlignment="1">
      <alignment vertical="justify" wrapText="1"/>
    </xf>
    <xf numFmtId="165" fontId="5" fillId="0" borderId="0" xfId="0" applyNumberFormat="1" applyFont="1" applyAlignment="1">
      <alignment horizontal="right" vertical="justify" wrapText="1"/>
    </xf>
    <xf numFmtId="9" fontId="5" fillId="0" borderId="0" xfId="1" quotePrefix="1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vertical="justify" wrapText="1"/>
    </xf>
    <xf numFmtId="167" fontId="4" fillId="0" borderId="0" xfId="0" applyNumberFormat="1" applyFont="1" applyAlignment="1">
      <alignment vertical="justify" wrapText="1"/>
    </xf>
    <xf numFmtId="168" fontId="4" fillId="0" borderId="0" xfId="0" applyNumberFormat="1" applyFont="1" applyAlignment="1">
      <alignment vertical="justify" wrapText="1"/>
    </xf>
    <xf numFmtId="169" fontId="4" fillId="0" borderId="0" xfId="0" applyNumberFormat="1" applyFont="1" applyAlignment="1">
      <alignment vertical="justify" wrapText="1"/>
    </xf>
    <xf numFmtId="2" fontId="4" fillId="0" borderId="0" xfId="0" applyNumberFormat="1" applyFont="1" applyAlignment="1">
      <alignment vertical="justify" wrapText="1"/>
    </xf>
    <xf numFmtId="169" fontId="2" fillId="0" borderId="0" xfId="0" applyNumberFormat="1" applyFont="1" applyAlignment="1">
      <alignment vertical="justify" wrapText="1"/>
    </xf>
    <xf numFmtId="0" fontId="3" fillId="0" borderId="0" xfId="0" applyFont="1" applyAlignment="1">
      <alignment vertical="top" wrapText="1"/>
    </xf>
    <xf numFmtId="165" fontId="3" fillId="0" borderId="0" xfId="1" quotePrefix="1" applyNumberFormat="1" applyFont="1" applyFill="1" applyBorder="1" applyAlignment="1">
      <alignment horizontal="right" vertical="top" wrapText="1"/>
    </xf>
    <xf numFmtId="0" fontId="11" fillId="2" borderId="0" xfId="0" applyFont="1" applyFill="1" applyAlignment="1">
      <alignment vertical="top" wrapText="1"/>
    </xf>
    <xf numFmtId="0" fontId="7" fillId="0" borderId="8" xfId="0" applyFont="1" applyBorder="1" applyAlignment="1">
      <alignment horizontal="right"/>
    </xf>
    <xf numFmtId="0" fontId="10" fillId="0" borderId="9" xfId="0" applyFont="1" applyBorder="1"/>
    <xf numFmtId="0" fontId="10" fillId="0" borderId="8" xfId="0" quotePrefix="1" applyFont="1" applyBorder="1" applyAlignment="1">
      <alignment horizontal="center"/>
    </xf>
    <xf numFmtId="10" fontId="6" fillId="0" borderId="10" xfId="0" quotePrefix="1" applyNumberFormat="1" applyFont="1" applyBorder="1" applyAlignment="1">
      <alignment horizontal="center"/>
    </xf>
    <xf numFmtId="0" fontId="6" fillId="0" borderId="9" xfId="0" applyFont="1" applyBorder="1"/>
    <xf numFmtId="0" fontId="6" fillId="0" borderId="11" xfId="0" quotePrefix="1" applyFont="1" applyBorder="1" applyAlignment="1">
      <alignment horizontal="center"/>
    </xf>
    <xf numFmtId="2" fontId="6" fillId="0" borderId="9" xfId="0" applyNumberFormat="1" applyFont="1" applyBorder="1"/>
    <xf numFmtId="0" fontId="6" fillId="0" borderId="10" xfId="0" quotePrefix="1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0" fontId="10" fillId="0" borderId="0" xfId="0" applyFont="1"/>
    <xf numFmtId="0" fontId="10" fillId="0" borderId="12" xfId="0" applyFont="1" applyBorder="1" applyAlignment="1">
      <alignment horizontal="center"/>
    </xf>
    <xf numFmtId="10" fontId="6" fillId="0" borderId="14" xfId="0" applyNumberFormat="1" applyFont="1" applyBorder="1"/>
    <xf numFmtId="0" fontId="6" fillId="0" borderId="0" xfId="0" applyFont="1"/>
    <xf numFmtId="0" fontId="6" fillId="0" borderId="15" xfId="0" applyFont="1" applyBorder="1" applyAlignment="1">
      <alignment horizontal="center"/>
    </xf>
    <xf numFmtId="2" fontId="6" fillId="0" borderId="0" xfId="0" applyNumberFormat="1" applyFont="1"/>
    <xf numFmtId="0" fontId="6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right"/>
    </xf>
    <xf numFmtId="0" fontId="10" fillId="0" borderId="17" xfId="0" applyFont="1" applyBorder="1"/>
    <xf numFmtId="0" fontId="10" fillId="0" borderId="16" xfId="0" applyFont="1" applyBorder="1" applyAlignment="1">
      <alignment horizontal="center" wrapText="1"/>
    </xf>
    <xf numFmtId="10" fontId="6" fillId="0" borderId="18" xfId="0" applyNumberFormat="1" applyFont="1" applyBorder="1" applyAlignment="1">
      <alignment horizontal="center"/>
    </xf>
    <xf numFmtId="0" fontId="6" fillId="0" borderId="17" xfId="0" applyFont="1" applyBorder="1"/>
    <xf numFmtId="0" fontId="6" fillId="0" borderId="19" xfId="0" applyFont="1" applyBorder="1" applyAlignment="1">
      <alignment horizontal="center" wrapText="1"/>
    </xf>
    <xf numFmtId="2" fontId="6" fillId="0" borderId="17" xfId="0" applyNumberFormat="1" applyFont="1" applyBorder="1"/>
    <xf numFmtId="0" fontId="6" fillId="0" borderId="18" xfId="0" applyFont="1" applyBorder="1" applyAlignment="1">
      <alignment horizontal="center" wrapText="1"/>
    </xf>
    <xf numFmtId="0" fontId="4" fillId="0" borderId="4" xfId="3" applyFont="1" applyBorder="1"/>
    <xf numFmtId="165" fontId="5" fillId="0" borderId="4" xfId="2" applyNumberFormat="1" applyFont="1" applyFill="1" applyBorder="1"/>
    <xf numFmtId="9" fontId="5" fillId="0" borderId="4" xfId="0" applyNumberFormat="1" applyFont="1" applyBorder="1"/>
    <xf numFmtId="0" fontId="4" fillId="0" borderId="7" xfId="0" quotePrefix="1" applyFont="1" applyBorder="1" applyAlignment="1">
      <alignment horizontal="right" vertical="top" wrapText="1"/>
    </xf>
    <xf numFmtId="0" fontId="5" fillId="0" borderId="4" xfId="0" applyFont="1" applyBorder="1"/>
    <xf numFmtId="165" fontId="5" fillId="0" borderId="13" xfId="2" applyNumberFormat="1" applyFont="1" applyFill="1" applyBorder="1"/>
    <xf numFmtId="0" fontId="5" fillId="0" borderId="4" xfId="3" applyFont="1" applyBorder="1"/>
    <xf numFmtId="167" fontId="5" fillId="0" borderId="4" xfId="0" applyNumberFormat="1" applyFont="1" applyBorder="1"/>
    <xf numFmtId="165" fontId="4" fillId="0" borderId="4" xfId="0" applyNumberFormat="1" applyFont="1" applyBorder="1" applyAlignment="1">
      <alignment vertical="justify" wrapText="1"/>
    </xf>
    <xf numFmtId="165" fontId="5" fillId="0" borderId="13" xfId="0" applyNumberFormat="1" applyFont="1" applyBorder="1"/>
    <xf numFmtId="0" fontId="14" fillId="0" borderId="4" xfId="3" applyFont="1" applyBorder="1" applyAlignment="1">
      <alignment vertical="top" wrapText="1"/>
    </xf>
    <xf numFmtId="172" fontId="5" fillId="0" borderId="13" xfId="2" applyNumberFormat="1" applyFont="1" applyFill="1" applyBorder="1"/>
    <xf numFmtId="172" fontId="5" fillId="0" borderId="4" xfId="0" applyNumberFormat="1" applyFont="1" applyBorder="1" applyAlignment="1">
      <alignment horizontal="right" vertical="justify" wrapText="1"/>
    </xf>
    <xf numFmtId="172" fontId="5" fillId="0" borderId="7" xfId="0" applyNumberFormat="1" applyFont="1" applyBorder="1" applyAlignment="1">
      <alignment horizontal="right" vertical="justify" wrapText="1"/>
    </xf>
    <xf numFmtId="165" fontId="16" fillId="0" borderId="4" xfId="2" applyNumberFormat="1" applyFont="1" applyFill="1" applyBorder="1"/>
    <xf numFmtId="164" fontId="16" fillId="0" borderId="13" xfId="0" applyNumberFormat="1" applyFont="1" applyBorder="1"/>
    <xf numFmtId="9" fontId="16" fillId="0" borderId="4" xfId="0" applyNumberFormat="1" applyFont="1" applyBorder="1"/>
    <xf numFmtId="165" fontId="16" fillId="0" borderId="4" xfId="0" applyNumberFormat="1" applyFont="1" applyBorder="1" applyAlignment="1">
      <alignment horizontal="right" vertical="justify" wrapText="1"/>
    </xf>
    <xf numFmtId="165" fontId="16" fillId="0" borderId="7" xfId="0" applyNumberFormat="1" applyFont="1" applyBorder="1" applyAlignment="1">
      <alignment horizontal="right" vertical="justify" wrapText="1"/>
    </xf>
    <xf numFmtId="165" fontId="17" fillId="0" borderId="4" xfId="0" applyNumberFormat="1" applyFont="1" applyBorder="1" applyAlignment="1">
      <alignment vertical="justify" wrapText="1"/>
    </xf>
    <xf numFmtId="167" fontId="17" fillId="0" borderId="4" xfId="0" applyNumberFormat="1" applyFont="1" applyBorder="1" applyAlignment="1">
      <alignment vertical="justify" wrapText="1"/>
    </xf>
    <xf numFmtId="166" fontId="17" fillId="0" borderId="4" xfId="0" applyNumberFormat="1" applyFont="1" applyBorder="1" applyAlignment="1">
      <alignment vertical="justify" wrapText="1"/>
    </xf>
    <xf numFmtId="2" fontId="17" fillId="0" borderId="4" xfId="0" applyNumberFormat="1" applyFont="1" applyBorder="1" applyAlignment="1">
      <alignment vertical="justify" wrapText="1"/>
    </xf>
    <xf numFmtId="0" fontId="4" fillId="0" borderId="7" xfId="3" applyFont="1" applyBorder="1" applyAlignment="1">
      <alignment horizontal="right"/>
    </xf>
    <xf numFmtId="0" fontId="12" fillId="0" borderId="4" xfId="3" applyFont="1" applyBorder="1"/>
    <xf numFmtId="9" fontId="5" fillId="0" borderId="21" xfId="0" applyNumberFormat="1" applyFont="1" applyBorder="1"/>
    <xf numFmtId="165" fontId="5" fillId="0" borderId="21" xfId="0" applyNumberFormat="1" applyFont="1" applyBorder="1" applyAlignment="1">
      <alignment horizontal="right" vertical="justify" wrapText="1"/>
    </xf>
    <xf numFmtId="165" fontId="5" fillId="0" borderId="20" xfId="0" applyNumberFormat="1" applyFont="1" applyBorder="1" applyAlignment="1">
      <alignment horizontal="right" vertical="justify" wrapText="1"/>
    </xf>
    <xf numFmtId="9" fontId="5" fillId="0" borderId="0" xfId="0" applyNumberFormat="1" applyFont="1"/>
    <xf numFmtId="165" fontId="4" fillId="0" borderId="0" xfId="0" applyNumberFormat="1" applyFont="1" applyAlignment="1">
      <alignment vertical="justify" wrapText="1"/>
    </xf>
    <xf numFmtId="166" fontId="4" fillId="0" borderId="0" xfId="0" applyNumberFormat="1" applyFont="1" applyAlignment="1">
      <alignment vertical="justify" wrapText="1"/>
    </xf>
    <xf numFmtId="0" fontId="4" fillId="0" borderId="0" xfId="3" applyFont="1" applyAlignment="1">
      <alignment horizontal="right"/>
    </xf>
    <xf numFmtId="0" fontId="12" fillId="0" borderId="0" xfId="3" applyFont="1"/>
    <xf numFmtId="165" fontId="5" fillId="0" borderId="0" xfId="2" applyNumberFormat="1" applyFont="1" applyFill="1" applyBorder="1"/>
    <xf numFmtId="0" fontId="18" fillId="0" borderId="4" xfId="3" applyFont="1" applyBorder="1"/>
    <xf numFmtId="0" fontId="4" fillId="0" borderId="7" xfId="3" quotePrefix="1" applyFont="1" applyBorder="1" applyAlignment="1">
      <alignment horizontal="right"/>
    </xf>
    <xf numFmtId="0" fontId="4" fillId="0" borderId="4" xfId="3" quotePrefix="1" applyFont="1" applyBorder="1" applyAlignment="1">
      <alignment horizontal="right"/>
    </xf>
    <xf numFmtId="0" fontId="5" fillId="0" borderId="4" xfId="3" applyFont="1" applyBorder="1" applyAlignment="1">
      <alignment wrapText="1"/>
    </xf>
    <xf numFmtId="0" fontId="17" fillId="0" borderId="4" xfId="3" applyFont="1" applyBorder="1"/>
    <xf numFmtId="0" fontId="16" fillId="0" borderId="4" xfId="3" applyFont="1" applyBorder="1"/>
    <xf numFmtId="0" fontId="4" fillId="0" borderId="7" xfId="0" applyFont="1" applyBorder="1" applyAlignment="1">
      <alignment horizontal="right"/>
    </xf>
    <xf numFmtId="0" fontId="5" fillId="0" borderId="0" xfId="0" applyFont="1" applyAlignment="1">
      <alignment horizontal="right" vertical="justify" wrapText="1"/>
    </xf>
    <xf numFmtId="9" fontId="5" fillId="0" borderId="5" xfId="0" applyNumberFormat="1" applyFont="1" applyBorder="1"/>
    <xf numFmtId="165" fontId="5" fillId="0" borderId="6" xfId="0" applyNumberFormat="1" applyFont="1" applyBorder="1" applyAlignment="1">
      <alignment horizontal="right" vertical="justify" wrapText="1"/>
    </xf>
    <xf numFmtId="165" fontId="5" fillId="0" borderId="13" xfId="2" applyNumberFormat="1" applyFont="1" applyFill="1" applyBorder="1" applyAlignment="1">
      <alignment horizontal="right"/>
    </xf>
    <xf numFmtId="0" fontId="4" fillId="0" borderId="0" xfId="0" applyFont="1" applyAlignment="1">
      <alignment horizontal="right" vertical="justify" wrapText="1"/>
    </xf>
    <xf numFmtId="165" fontId="5" fillId="0" borderId="13" xfId="0" applyNumberFormat="1" applyFont="1" applyBorder="1" applyAlignment="1">
      <alignment vertical="justify" wrapText="1"/>
    </xf>
    <xf numFmtId="0" fontId="4" fillId="0" borderId="4" xfId="3" applyFont="1" applyBorder="1" applyAlignment="1">
      <alignment horizontal="right"/>
    </xf>
    <xf numFmtId="2" fontId="23" fillId="0" borderId="0" xfId="0" applyNumberFormat="1" applyFont="1" applyAlignment="1">
      <alignment vertical="justify" wrapText="1"/>
    </xf>
    <xf numFmtId="0" fontId="23" fillId="0" borderId="0" xfId="0" applyFont="1" applyAlignment="1">
      <alignment horizontal="center" vertical="top" wrapText="1"/>
    </xf>
    <xf numFmtId="43" fontId="23" fillId="0" borderId="0" xfId="0" applyNumberFormat="1" applyFont="1" applyAlignment="1">
      <alignment vertical="justify" wrapText="1"/>
    </xf>
    <xf numFmtId="0" fontId="9" fillId="0" borderId="0" xfId="0" applyFont="1" applyAlignment="1">
      <alignment horizontal="left"/>
    </xf>
    <xf numFmtId="0" fontId="9" fillId="0" borderId="23" xfId="0" applyFont="1" applyBorder="1" applyAlignment="1">
      <alignment horizontal="left"/>
    </xf>
    <xf numFmtId="0" fontId="15" fillId="0" borderId="7" xfId="3" applyFont="1" applyBorder="1" applyAlignment="1">
      <alignment vertical="top"/>
    </xf>
    <xf numFmtId="0" fontId="0" fillId="0" borderId="24" xfId="0" applyBorder="1"/>
    <xf numFmtId="0" fontId="0" fillId="0" borderId="13" xfId="0" applyBorder="1"/>
    <xf numFmtId="0" fontId="9" fillId="0" borderId="0" xfId="0" applyFont="1"/>
    <xf numFmtId="0" fontId="9" fillId="0" borderId="25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10" fontId="4" fillId="0" borderId="0" xfId="0" applyNumberFormat="1" applyFont="1" applyAlignment="1">
      <alignment vertical="justify" wrapText="1"/>
    </xf>
    <xf numFmtId="10" fontId="2" fillId="0" borderId="0" xfId="0" applyNumberFormat="1" applyFont="1" applyAlignment="1">
      <alignment vertical="justify" wrapText="1"/>
    </xf>
    <xf numFmtId="10" fontId="4" fillId="0" borderId="4" xfId="0" applyNumberFormat="1" applyFont="1" applyBorder="1" applyAlignment="1">
      <alignment vertical="justify" wrapText="1"/>
    </xf>
    <xf numFmtId="10" fontId="0" fillId="0" borderId="24" xfId="0" applyNumberFormat="1" applyBorder="1"/>
    <xf numFmtId="10" fontId="17" fillId="0" borderId="4" xfId="0" applyNumberFormat="1" applyFont="1" applyBorder="1" applyAlignment="1">
      <alignment vertical="justify" wrapText="1"/>
    </xf>
    <xf numFmtId="10" fontId="0" fillId="0" borderId="0" xfId="0" applyNumberFormat="1"/>
    <xf numFmtId="2" fontId="6" fillId="0" borderId="26" xfId="0" applyNumberFormat="1" applyFont="1" applyBorder="1"/>
    <xf numFmtId="2" fontId="6" fillId="0" borderId="27" xfId="0" applyNumberFormat="1" applyFont="1" applyBorder="1"/>
    <xf numFmtId="2" fontId="6" fillId="0" borderId="28" xfId="0" applyNumberFormat="1" applyFont="1" applyBorder="1"/>
    <xf numFmtId="0" fontId="0" fillId="0" borderId="0" xfId="0" applyAlignment="1">
      <alignment horizontal="center"/>
    </xf>
    <xf numFmtId="0" fontId="22" fillId="0" borderId="25" xfId="0" applyFont="1" applyBorder="1" applyAlignment="1">
      <alignment horizontal="center"/>
    </xf>
    <xf numFmtId="0" fontId="22" fillId="0" borderId="0" xfId="0" applyFont="1" applyAlignment="1">
      <alignment horizontal="center"/>
    </xf>
    <xf numFmtId="167" fontId="26" fillId="0" borderId="4" xfId="0" applyNumberFormat="1" applyFont="1" applyBorder="1" applyAlignment="1">
      <alignment vertical="justify" wrapText="1"/>
    </xf>
    <xf numFmtId="43" fontId="26" fillId="0" borderId="4" xfId="0" applyNumberFormat="1" applyFont="1" applyBorder="1" applyAlignment="1">
      <alignment vertical="justify" wrapText="1"/>
    </xf>
    <xf numFmtId="0" fontId="25" fillId="0" borderId="4" xfId="0" applyFont="1" applyBorder="1" applyAlignment="1">
      <alignment vertical="top" wrapText="1"/>
    </xf>
    <xf numFmtId="0" fontId="26" fillId="0" borderId="4" xfId="0" quotePrefix="1" applyFont="1" applyBorder="1" applyAlignment="1">
      <alignment horizontal="center" vertical="top" wrapText="1"/>
    </xf>
    <xf numFmtId="2" fontId="26" fillId="0" borderId="7" xfId="0" applyNumberFormat="1" applyFont="1" applyBorder="1" applyAlignment="1">
      <alignment vertical="justify" wrapText="1"/>
    </xf>
    <xf numFmtId="0" fontId="26" fillId="0" borderId="4" xfId="0" applyFont="1" applyBorder="1" applyAlignment="1">
      <alignment horizontal="center" vertical="top" wrapText="1"/>
    </xf>
    <xf numFmtId="0" fontId="28" fillId="0" borderId="0" xfId="0" applyFont="1" applyAlignment="1">
      <alignment vertical="top" wrapText="1"/>
    </xf>
    <xf numFmtId="0" fontId="30" fillId="2" borderId="0" xfId="0" applyFont="1" applyFill="1" applyAlignment="1">
      <alignment vertical="top" wrapText="1"/>
    </xf>
    <xf numFmtId="2" fontId="24" fillId="0" borderId="0" xfId="0" applyNumberFormat="1" applyFont="1" applyAlignment="1">
      <alignment vertical="justify" wrapText="1"/>
    </xf>
    <xf numFmtId="43" fontId="24" fillId="0" borderId="0" xfId="0" applyNumberFormat="1" applyFont="1" applyAlignment="1">
      <alignment vertical="justify" wrapText="1"/>
    </xf>
    <xf numFmtId="0" fontId="23" fillId="0" borderId="1" xfId="0" applyFont="1" applyBorder="1" applyAlignment="1">
      <alignment horizontal="center" vertical="top" wrapText="1"/>
    </xf>
    <xf numFmtId="0" fontId="24" fillId="0" borderId="2" xfId="0" applyFont="1" applyBorder="1" applyAlignment="1">
      <alignment vertical="justify" wrapText="1"/>
    </xf>
    <xf numFmtId="43" fontId="23" fillId="0" borderId="3" xfId="0" applyNumberFormat="1" applyFont="1" applyBorder="1" applyAlignment="1">
      <alignment horizontal="center" vertical="justify" wrapText="1"/>
    </xf>
    <xf numFmtId="0" fontId="25" fillId="0" borderId="5" xfId="0" applyFont="1" applyBorder="1" applyAlignment="1">
      <alignment vertical="top" wrapText="1"/>
    </xf>
    <xf numFmtId="43" fontId="26" fillId="0" borderId="5" xfId="0" applyNumberFormat="1" applyFont="1" applyBorder="1" applyAlignment="1">
      <alignment vertical="justify" wrapText="1"/>
    </xf>
    <xf numFmtId="173" fontId="26" fillId="0" borderId="4" xfId="0" applyNumberFormat="1" applyFont="1" applyBorder="1" applyAlignment="1">
      <alignment vertical="justify" wrapText="1"/>
    </xf>
    <xf numFmtId="0" fontId="26" fillId="0" borderId="7" xfId="0" applyFont="1" applyBorder="1" applyAlignment="1">
      <alignment horizontal="center" vertical="top" wrapText="1"/>
    </xf>
    <xf numFmtId="0" fontId="27" fillId="0" borderId="4" xfId="0" applyFont="1" applyBorder="1" applyAlignment="1">
      <alignment vertical="top" wrapText="1"/>
    </xf>
    <xf numFmtId="167" fontId="23" fillId="0" borderId="0" xfId="0" applyNumberFormat="1" applyFont="1" applyAlignment="1">
      <alignment vertical="justify" wrapText="1"/>
    </xf>
    <xf numFmtId="2" fontId="32" fillId="0" borderId="4" xfId="0" applyNumberFormat="1" applyFont="1" applyBorder="1" applyAlignment="1">
      <alignment vertical="justify" wrapText="1"/>
    </xf>
    <xf numFmtId="43" fontId="32" fillId="0" borderId="4" xfId="0" applyNumberFormat="1" applyFont="1" applyBorder="1" applyAlignment="1">
      <alignment vertical="justify" wrapText="1"/>
    </xf>
    <xf numFmtId="2" fontId="23" fillId="0" borderId="2" xfId="0" applyNumberFormat="1" applyFont="1" applyBorder="1" applyAlignment="1">
      <alignment horizontal="center" vertical="justify" wrapText="1"/>
    </xf>
    <xf numFmtId="2" fontId="26" fillId="0" borderId="6" xfId="0" applyNumberFormat="1" applyFont="1" applyBorder="1" applyAlignment="1">
      <alignment vertical="justify" wrapText="1"/>
    </xf>
    <xf numFmtId="170" fontId="26" fillId="0" borderId="7" xfId="0" applyNumberFormat="1" applyFont="1" applyBorder="1" applyAlignment="1">
      <alignment vertical="justify" wrapText="1"/>
    </xf>
    <xf numFmtId="43" fontId="7" fillId="0" borderId="4" xfId="0" applyNumberFormat="1" applyFont="1" applyBorder="1" applyAlignment="1">
      <alignment vertical="justify" wrapText="1"/>
    </xf>
    <xf numFmtId="167" fontId="7" fillId="0" borderId="4" xfId="0" applyNumberFormat="1" applyFont="1" applyBorder="1" applyAlignment="1">
      <alignment vertical="justify" wrapText="1"/>
    </xf>
    <xf numFmtId="43" fontId="7" fillId="0" borderId="4" xfId="0" applyNumberFormat="1" applyFont="1" applyBorder="1"/>
    <xf numFmtId="0" fontId="32" fillId="0" borderId="4" xfId="0" applyFont="1" applyBorder="1" applyAlignment="1">
      <alignment horizontal="center" vertical="top" wrapText="1"/>
    </xf>
    <xf numFmtId="0" fontId="32" fillId="0" borderId="7" xfId="0" applyFont="1" applyBorder="1" applyAlignment="1">
      <alignment horizontal="center" vertical="top" wrapText="1"/>
    </xf>
    <xf numFmtId="167" fontId="23" fillId="0" borderId="8" xfId="0" applyNumberFormat="1" applyFont="1" applyBorder="1" applyAlignment="1">
      <alignment horizontal="center" vertical="justify" wrapText="1"/>
    </xf>
    <xf numFmtId="43" fontId="23" fillId="0" borderId="0" xfId="0" applyNumberFormat="1" applyFont="1" applyAlignment="1">
      <alignment horizontal="right" vertical="justify" wrapText="1"/>
    </xf>
    <xf numFmtId="173" fontId="26" fillId="0" borderId="4" xfId="0" applyNumberFormat="1" applyFont="1" applyBorder="1" applyAlignment="1">
      <alignment horizontal="right" vertical="justify" wrapText="1"/>
    </xf>
    <xf numFmtId="43" fontId="32" fillId="0" borderId="4" xfId="0" applyNumberFormat="1" applyFont="1" applyBorder="1" applyAlignment="1">
      <alignment horizontal="right" vertical="justify" wrapText="1"/>
    </xf>
    <xf numFmtId="0" fontId="23" fillId="0" borderId="0" xfId="0" applyFont="1" applyAlignment="1">
      <alignment horizontal="right" vertical="justify" wrapText="1"/>
    </xf>
    <xf numFmtId="0" fontId="32" fillId="0" borderId="4" xfId="0" applyFont="1" applyBorder="1" applyAlignment="1">
      <alignment horizontal="right" vertical="justify" wrapText="1"/>
    </xf>
    <xf numFmtId="43" fontId="7" fillId="0" borderId="4" xfId="0" applyNumberFormat="1" applyFont="1" applyBorder="1" applyAlignment="1">
      <alignment horizontal="right" vertical="justify" wrapText="1"/>
    </xf>
    <xf numFmtId="167" fontId="26" fillId="0" borderId="5" xfId="0" applyNumberFormat="1" applyFont="1" applyBorder="1" applyAlignment="1">
      <alignment vertical="justify" wrapText="1"/>
    </xf>
    <xf numFmtId="167" fontId="23" fillId="0" borderId="3" xfId="0" applyNumberFormat="1" applyFont="1" applyBorder="1" applyAlignment="1">
      <alignment horizontal="center" vertical="justify" wrapText="1"/>
    </xf>
    <xf numFmtId="2" fontId="23" fillId="0" borderId="3" xfId="0" applyNumberFormat="1" applyFont="1" applyBorder="1" applyAlignment="1">
      <alignment horizontal="right" vertical="justify" wrapText="1"/>
    </xf>
    <xf numFmtId="0" fontId="21" fillId="0" borderId="4" xfId="0" applyFont="1" applyBorder="1"/>
    <xf numFmtId="0" fontId="21" fillId="0" borderId="4" xfId="0" applyFont="1" applyBorder="1" applyAlignment="1">
      <alignment vertical="top" wrapText="1"/>
    </xf>
    <xf numFmtId="0" fontId="21" fillId="0" borderId="4" xfId="0" applyFont="1" applyBorder="1" applyAlignment="1">
      <alignment vertical="justify" wrapText="1"/>
    </xf>
    <xf numFmtId="173" fontId="26" fillId="0" borderId="5" xfId="0" applyNumberFormat="1" applyFont="1" applyBorder="1" applyAlignment="1">
      <alignment horizontal="right" vertical="justify" wrapText="1"/>
    </xf>
    <xf numFmtId="2" fontId="7" fillId="0" borderId="7" xfId="0" applyNumberFormat="1" applyFont="1" applyBorder="1" applyAlignment="1">
      <alignment vertical="justify" wrapText="1"/>
    </xf>
    <xf numFmtId="9" fontId="7" fillId="0" borderId="4" xfId="4" applyFont="1" applyBorder="1" applyAlignment="1">
      <alignment horizontal="right" vertical="justify" wrapText="1"/>
    </xf>
    <xf numFmtId="173" fontId="7" fillId="0" borderId="4" xfId="0" applyNumberFormat="1" applyFont="1" applyBorder="1" applyAlignment="1">
      <alignment horizontal="right" vertical="justify" wrapText="1"/>
    </xf>
    <xf numFmtId="0" fontId="21" fillId="0" borderId="0" xfId="0" applyFont="1" applyAlignment="1">
      <alignment vertical="justify" wrapText="1"/>
    </xf>
    <xf numFmtId="10" fontId="32" fillId="0" borderId="4" xfId="0" applyNumberFormat="1" applyFont="1" applyBorder="1" applyAlignment="1">
      <alignment vertical="justify" wrapText="1"/>
    </xf>
    <xf numFmtId="2" fontId="7" fillId="0" borderId="4" xfId="0" applyNumberFormat="1" applyFont="1" applyBorder="1" applyAlignment="1">
      <alignment vertical="justify" wrapText="1"/>
    </xf>
    <xf numFmtId="0" fontId="21" fillId="0" borderId="4" xfId="0" applyFont="1" applyBorder="1" applyAlignment="1">
      <alignment wrapText="1"/>
    </xf>
    <xf numFmtId="0" fontId="21" fillId="0" borderId="4" xfId="0" quotePrefix="1" applyFont="1" applyBorder="1"/>
    <xf numFmtId="0" fontId="7" fillId="0" borderId="4" xfId="0" applyFont="1" applyBorder="1" applyAlignment="1">
      <alignment horizontal="right" vertical="justify" wrapText="1"/>
    </xf>
    <xf numFmtId="0" fontId="21" fillId="0" borderId="4" xfId="3" applyFont="1" applyBorder="1"/>
    <xf numFmtId="10" fontId="7" fillId="0" borderId="4" xfId="0" applyNumberFormat="1" applyFont="1" applyBorder="1" applyAlignment="1">
      <alignment vertical="justify" wrapText="1"/>
    </xf>
    <xf numFmtId="0" fontId="1" fillId="0" borderId="0" xfId="0" applyFont="1"/>
    <xf numFmtId="0" fontId="36" fillId="0" borderId="0" xfId="0" applyFont="1" applyAlignment="1">
      <alignment horizontal="center" vertical="justify" wrapText="1"/>
    </xf>
    <xf numFmtId="167" fontId="7" fillId="0" borderId="0" xfId="0" applyNumberFormat="1" applyFont="1" applyAlignment="1">
      <alignment vertical="justify" wrapText="1"/>
    </xf>
    <xf numFmtId="43" fontId="7" fillId="0" borderId="0" xfId="0" applyNumberFormat="1" applyFont="1" applyAlignment="1">
      <alignment horizontal="right" vertical="justify" wrapText="1"/>
    </xf>
    <xf numFmtId="0" fontId="7" fillId="0" borderId="0" xfId="0" applyFont="1" applyAlignment="1">
      <alignment horizontal="right" vertical="justify" wrapText="1"/>
    </xf>
    <xf numFmtId="43" fontId="35" fillId="0" borderId="0" xfId="0" applyNumberFormat="1" applyFont="1" applyAlignment="1">
      <alignment vertical="justify" wrapText="1"/>
    </xf>
    <xf numFmtId="167" fontId="35" fillId="0" borderId="0" xfId="0" applyNumberFormat="1" applyFont="1" applyAlignment="1">
      <alignment vertical="justify" wrapText="1"/>
    </xf>
    <xf numFmtId="2" fontId="35" fillId="0" borderId="0" xfId="0" applyNumberFormat="1" applyFont="1" applyAlignment="1">
      <alignment vertical="justify" wrapText="1"/>
    </xf>
    <xf numFmtId="43" fontId="35" fillId="0" borderId="0" xfId="0" applyNumberFormat="1" applyFont="1" applyAlignment="1">
      <alignment horizontal="right" vertical="justify" wrapText="1"/>
    </xf>
    <xf numFmtId="0" fontId="35" fillId="0" borderId="0" xfId="0" applyFont="1" applyAlignment="1">
      <alignment horizontal="right" vertical="justify" wrapText="1"/>
    </xf>
    <xf numFmtId="0" fontId="35" fillId="0" borderId="0" xfId="0" applyFont="1" applyAlignment="1">
      <alignment horizontal="center" vertical="top" wrapText="1"/>
    </xf>
    <xf numFmtId="0" fontId="37" fillId="0" borderId="0" xfId="0" applyFont="1" applyAlignment="1">
      <alignment vertical="top" wrapText="1"/>
    </xf>
    <xf numFmtId="0" fontId="38" fillId="2" borderId="0" xfId="0" applyFont="1" applyFill="1" applyAlignment="1">
      <alignment vertical="top" wrapText="1"/>
    </xf>
    <xf numFmtId="0" fontId="7" fillId="0" borderId="8" xfId="0" applyFont="1" applyBorder="1" applyAlignment="1">
      <alignment horizontal="center"/>
    </xf>
    <xf numFmtId="0" fontId="10" fillId="0" borderId="2" xfId="0" applyFont="1" applyBorder="1"/>
    <xf numFmtId="167" fontId="35" fillId="0" borderId="8" xfId="0" applyNumberFormat="1" applyFont="1" applyBorder="1" applyAlignment="1">
      <alignment horizontal="center" vertical="justify" wrapText="1"/>
    </xf>
    <xf numFmtId="43" fontId="35" fillId="0" borderId="3" xfId="0" applyNumberFormat="1" applyFont="1" applyBorder="1" applyAlignment="1">
      <alignment horizontal="right" vertical="justify" wrapText="1"/>
    </xf>
    <xf numFmtId="167" fontId="35" fillId="0" borderId="3" xfId="0" applyNumberFormat="1" applyFont="1" applyBorder="1" applyAlignment="1">
      <alignment horizontal="center" vertical="justify" wrapText="1"/>
    </xf>
    <xf numFmtId="2" fontId="35" fillId="0" borderId="3" xfId="0" applyNumberFormat="1" applyFont="1" applyBorder="1" applyAlignment="1">
      <alignment horizontal="right" vertical="justify" wrapText="1"/>
    </xf>
    <xf numFmtId="2" fontId="35" fillId="0" borderId="2" xfId="0" applyNumberFormat="1" applyFont="1" applyBorder="1" applyAlignment="1">
      <alignment horizontal="right" vertical="justify" wrapText="1"/>
    </xf>
    <xf numFmtId="43" fontId="22" fillId="0" borderId="3" xfId="0" applyNumberFormat="1" applyFont="1" applyBorder="1" applyAlignment="1">
      <alignment horizontal="right" vertical="justify" wrapText="1"/>
    </xf>
    <xf numFmtId="0" fontId="7" fillId="0" borderId="4" xfId="0" quotePrefix="1" applyFont="1" applyBorder="1" applyAlignment="1">
      <alignment horizontal="center" vertical="top" wrapText="1"/>
    </xf>
    <xf numFmtId="0" fontId="7" fillId="0" borderId="5" xfId="3" applyFont="1" applyBorder="1"/>
    <xf numFmtId="43" fontId="7" fillId="0" borderId="5" xfId="0" applyNumberFormat="1" applyFont="1" applyBorder="1" applyAlignment="1">
      <alignment vertical="justify" wrapText="1"/>
    </xf>
    <xf numFmtId="2" fontId="7" fillId="0" borderId="6" xfId="0" applyNumberFormat="1" applyFont="1" applyBorder="1" applyAlignment="1">
      <alignment vertical="justify" wrapText="1"/>
    </xf>
    <xf numFmtId="43" fontId="7" fillId="0" borderId="6" xfId="0" applyNumberFormat="1" applyFont="1" applyBorder="1" applyAlignment="1">
      <alignment horizontal="right" vertical="justify" wrapText="1"/>
    </xf>
    <xf numFmtId="167" fontId="7" fillId="0" borderId="5" xfId="0" applyNumberFormat="1" applyFont="1" applyBorder="1" applyAlignment="1">
      <alignment vertical="justify" wrapText="1"/>
    </xf>
    <xf numFmtId="0" fontId="7" fillId="0" borderId="5" xfId="0" applyFont="1" applyBorder="1" applyAlignment="1">
      <alignment horizontal="right" vertical="justify" wrapText="1"/>
    </xf>
    <xf numFmtId="43" fontId="7" fillId="0" borderId="5" xfId="0" applyNumberFormat="1" applyFont="1" applyBorder="1" applyAlignment="1">
      <alignment horizontal="right" vertical="justify" wrapText="1"/>
    </xf>
    <xf numFmtId="0" fontId="7" fillId="0" borderId="7" xfId="0" quotePrefix="1" applyFont="1" applyBorder="1" applyAlignment="1">
      <alignment horizontal="center" vertical="top" wrapText="1"/>
    </xf>
    <xf numFmtId="43" fontId="7" fillId="0" borderId="7" xfId="0" applyNumberFormat="1" applyFont="1" applyBorder="1" applyAlignment="1">
      <alignment horizontal="right" vertical="justify" wrapText="1"/>
    </xf>
    <xf numFmtId="0" fontId="7" fillId="0" borderId="4" xfId="3" applyFont="1" applyBorder="1"/>
    <xf numFmtId="174" fontId="7" fillId="0" borderId="4" xfId="0" applyNumberFormat="1" applyFont="1" applyBorder="1" applyAlignment="1">
      <alignment horizontal="right" vertical="justify" wrapText="1"/>
    </xf>
    <xf numFmtId="174" fontId="7" fillId="0" borderId="7" xfId="0" applyNumberFormat="1" applyFont="1" applyBorder="1" applyAlignment="1">
      <alignment horizontal="right" vertical="justify" wrapText="1"/>
    </xf>
    <xf numFmtId="0" fontId="9" fillId="0" borderId="4" xfId="3" applyFont="1" applyBorder="1" applyAlignment="1">
      <alignment vertical="top" wrapText="1"/>
    </xf>
    <xf numFmtId="0" fontId="7" fillId="0" borderId="7" xfId="0" applyFont="1" applyBorder="1" applyAlignment="1">
      <alignment horizontal="center" vertical="top" wrapText="1"/>
    </xf>
    <xf numFmtId="175" fontId="7" fillId="0" borderId="4" xfId="0" applyNumberFormat="1" applyFont="1" applyBorder="1" applyAlignment="1">
      <alignment horizontal="right" vertical="justify" wrapText="1"/>
    </xf>
    <xf numFmtId="165" fontId="21" fillId="0" borderId="4" xfId="2" applyNumberFormat="1" applyFont="1" applyFill="1" applyBorder="1"/>
    <xf numFmtId="0" fontId="7" fillId="0" borderId="7" xfId="3" applyFont="1" applyBorder="1" applyAlignment="1">
      <alignment horizontal="center"/>
    </xf>
    <xf numFmtId="0" fontId="7" fillId="0" borderId="4" xfId="3" applyFont="1" applyBorder="1" applyAlignment="1">
      <alignment horizontal="center"/>
    </xf>
    <xf numFmtId="10" fontId="7" fillId="0" borderId="0" xfId="0" applyNumberFormat="1" applyFont="1" applyAlignment="1">
      <alignment vertical="justify" wrapText="1"/>
    </xf>
    <xf numFmtId="0" fontId="7" fillId="0" borderId="0" xfId="3" applyFont="1" applyAlignment="1">
      <alignment horizontal="center"/>
    </xf>
    <xf numFmtId="0" fontId="21" fillId="0" borderId="0" xfId="3" applyFont="1"/>
    <xf numFmtId="0" fontId="7" fillId="0" borderId="2" xfId="0" applyFont="1" applyBorder="1" applyAlignment="1">
      <alignment horizontal="center"/>
    </xf>
    <xf numFmtId="10" fontId="35" fillId="0" borderId="3" xfId="0" applyNumberFormat="1" applyFont="1" applyBorder="1" applyAlignment="1">
      <alignment horizontal="center" vertical="justify" wrapText="1"/>
    </xf>
    <xf numFmtId="0" fontId="7" fillId="0" borderId="6" xfId="3" applyFont="1" applyBorder="1" applyAlignment="1">
      <alignment horizontal="center"/>
    </xf>
    <xf numFmtId="0" fontId="21" fillId="0" borderId="5" xfId="3" applyFont="1" applyBorder="1"/>
    <xf numFmtId="43" fontId="7" fillId="0" borderId="29" xfId="0" applyNumberFormat="1" applyFont="1" applyBorder="1" applyAlignment="1">
      <alignment horizontal="right" vertical="justify" wrapText="1"/>
    </xf>
    <xf numFmtId="10" fontId="7" fillId="0" borderId="5" xfId="0" applyNumberFormat="1" applyFont="1" applyBorder="1" applyAlignment="1">
      <alignment vertical="justify" wrapText="1"/>
    </xf>
    <xf numFmtId="0" fontId="39" fillId="0" borderId="4" xfId="3" applyFont="1" applyBorder="1"/>
    <xf numFmtId="0" fontId="7" fillId="0" borderId="7" xfId="3" quotePrefix="1" applyFont="1" applyBorder="1" applyAlignment="1">
      <alignment horizontal="center"/>
    </xf>
    <xf numFmtId="0" fontId="7" fillId="0" borderId="4" xfId="3" quotePrefix="1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21" fillId="0" borderId="4" xfId="3" applyFont="1" applyBorder="1" applyAlignment="1">
      <alignment wrapText="1"/>
    </xf>
    <xf numFmtId="49" fontId="21" fillId="0" borderId="4" xfId="3" applyNumberFormat="1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49" fontId="21" fillId="0" borderId="4" xfId="0" applyNumberFormat="1" applyFont="1" applyBorder="1"/>
    <xf numFmtId="0" fontId="21" fillId="0" borderId="0" xfId="0" applyFont="1" applyAlignment="1">
      <alignment horizontal="center" vertical="justify" wrapText="1"/>
    </xf>
    <xf numFmtId="43" fontId="7" fillId="0" borderId="23" xfId="0" applyNumberFormat="1" applyFont="1" applyBorder="1" applyAlignment="1">
      <alignment horizontal="right" vertical="justify" wrapText="1"/>
    </xf>
    <xf numFmtId="0" fontId="35" fillId="0" borderId="17" xfId="3" applyFont="1" applyBorder="1"/>
    <xf numFmtId="0" fontId="37" fillId="0" borderId="0" xfId="3" applyFont="1"/>
    <xf numFmtId="0" fontId="40" fillId="0" borderId="0" xfId="3" applyFont="1"/>
    <xf numFmtId="0" fontId="41" fillId="0" borderId="0" xfId="0" applyFont="1"/>
    <xf numFmtId="176" fontId="7" fillId="0" borderId="4" xfId="0" applyNumberFormat="1" applyFont="1" applyBorder="1" applyAlignment="1">
      <alignment horizontal="right" vertical="justify" wrapText="1"/>
    </xf>
    <xf numFmtId="9" fontId="7" fillId="0" borderId="4" xfId="4" applyFont="1" applyFill="1" applyBorder="1" applyAlignment="1">
      <alignment horizontal="right" vertical="justify" wrapText="1"/>
    </xf>
    <xf numFmtId="0" fontId="42" fillId="0" borderId="0" xfId="0" applyFont="1" applyAlignment="1">
      <alignment vertical="top" wrapText="1"/>
    </xf>
    <xf numFmtId="0" fontId="37" fillId="0" borderId="0" xfId="0" applyFont="1" applyAlignment="1">
      <alignment vertical="justify" wrapText="1"/>
    </xf>
    <xf numFmtId="0" fontId="44" fillId="2" borderId="0" xfId="0" applyFont="1" applyFill="1" applyAlignment="1">
      <alignment vertical="top" wrapText="1"/>
    </xf>
    <xf numFmtId="43" fontId="37" fillId="0" borderId="0" xfId="0" applyNumberFormat="1" applyFont="1" applyAlignment="1">
      <alignment vertical="justify" wrapText="1"/>
    </xf>
    <xf numFmtId="2" fontId="37" fillId="0" borderId="0" xfId="0" applyNumberFormat="1" applyFont="1" applyAlignment="1">
      <alignment vertical="justify" wrapText="1"/>
    </xf>
    <xf numFmtId="0" fontId="37" fillId="0" borderId="2" xfId="0" applyFont="1" applyBorder="1" applyAlignment="1">
      <alignment vertical="justify" wrapText="1"/>
    </xf>
    <xf numFmtId="43" fontId="35" fillId="0" borderId="3" xfId="0" applyNumberFormat="1" applyFont="1" applyBorder="1" applyAlignment="1">
      <alignment horizontal="center" vertical="justify" wrapText="1"/>
    </xf>
    <xf numFmtId="2" fontId="35" fillId="0" borderId="2" xfId="0" applyNumberFormat="1" applyFont="1" applyBorder="1" applyAlignment="1">
      <alignment horizontal="center" vertical="justify" wrapText="1"/>
    </xf>
    <xf numFmtId="0" fontId="21" fillId="0" borderId="5" xfId="0" applyFont="1" applyBorder="1" applyAlignment="1">
      <alignment vertical="top" wrapText="1"/>
    </xf>
    <xf numFmtId="173" fontId="7" fillId="0" borderId="5" xfId="0" applyNumberFormat="1" applyFont="1" applyBorder="1" applyAlignment="1">
      <alignment horizontal="right" vertical="justify" wrapText="1"/>
    </xf>
    <xf numFmtId="173" fontId="7" fillId="0" borderId="4" xfId="0" applyNumberFormat="1" applyFont="1" applyBorder="1" applyAlignment="1">
      <alignment vertical="justify" wrapText="1"/>
    </xf>
    <xf numFmtId="0" fontId="35" fillId="0" borderId="0" xfId="0" applyFont="1" applyAlignment="1">
      <alignment vertical="top" wrapText="1"/>
    </xf>
    <xf numFmtId="167" fontId="35" fillId="0" borderId="2" xfId="0" applyNumberFormat="1" applyFont="1" applyBorder="1" applyAlignment="1">
      <alignment horizontal="center" vertical="justify" wrapText="1"/>
    </xf>
    <xf numFmtId="0" fontId="35" fillId="0" borderId="0" xfId="0" applyFont="1" applyAlignment="1">
      <alignment horizontal="center"/>
    </xf>
    <xf numFmtId="0" fontId="10" fillId="0" borderId="4" xfId="0" applyFont="1" applyBorder="1"/>
    <xf numFmtId="0" fontId="6" fillId="0" borderId="4" xfId="0" applyFont="1" applyBorder="1"/>
    <xf numFmtId="0" fontId="7" fillId="0" borderId="0" xfId="0" applyFont="1"/>
    <xf numFmtId="43" fontId="7" fillId="0" borderId="0" xfId="0" applyNumberFormat="1" applyFont="1"/>
    <xf numFmtId="0" fontId="21" fillId="0" borderId="0" xfId="0" applyFont="1" applyAlignment="1">
      <alignment vertical="justify" shrinkToFit="1"/>
    </xf>
    <xf numFmtId="0" fontId="7" fillId="0" borderId="4" xfId="0" applyFont="1" applyBorder="1" applyAlignment="1">
      <alignment horizontal="center" vertical="justify" wrapText="1"/>
    </xf>
    <xf numFmtId="0" fontId="53" fillId="0" borderId="0" xfId="0" applyFont="1" applyAlignment="1">
      <alignment vertical="justify" wrapText="1"/>
    </xf>
    <xf numFmtId="166" fontId="21" fillId="0" borderId="4" xfId="1" applyFont="1" applyFill="1" applyBorder="1"/>
    <xf numFmtId="0" fontId="1" fillId="0" borderId="4" xfId="0" applyFont="1" applyBorder="1"/>
    <xf numFmtId="0" fontId="39" fillId="0" borderId="4" xfId="0" applyFont="1" applyBorder="1"/>
    <xf numFmtId="0" fontId="21" fillId="0" borderId="4" xfId="0" applyFont="1" applyBorder="1" applyAlignment="1">
      <alignment horizontal="justify" vertical="top" wrapText="1"/>
    </xf>
    <xf numFmtId="13" fontId="6" fillId="0" borderId="10" xfId="0" applyNumberFormat="1" applyFont="1" applyBorder="1" applyAlignment="1">
      <alignment horizontal="center"/>
    </xf>
    <xf numFmtId="2" fontId="6" fillId="0" borderId="8" xfId="0" applyNumberFormat="1" applyFont="1" applyBorder="1"/>
    <xf numFmtId="43" fontId="6" fillId="0" borderId="14" xfId="0" applyNumberFormat="1" applyFont="1" applyBorder="1" applyAlignment="1">
      <alignment horizontal="center"/>
    </xf>
    <xf numFmtId="2" fontId="6" fillId="0" borderId="12" xfId="0" applyNumberFormat="1" applyFont="1" applyBorder="1"/>
    <xf numFmtId="2" fontId="6" fillId="0" borderId="16" xfId="0" applyNumberFormat="1" applyFont="1" applyBorder="1"/>
    <xf numFmtId="0" fontId="10" fillId="0" borderId="4" xfId="0" applyFont="1" applyBorder="1" applyAlignment="1">
      <alignment horizontal="justify" vertical="top" wrapText="1"/>
    </xf>
    <xf numFmtId="0" fontId="47" fillId="0" borderId="4" xfId="0" quotePrefix="1" applyFont="1" applyBorder="1"/>
    <xf numFmtId="0" fontId="10" fillId="0" borderId="4" xfId="0" quotePrefix="1" applyFont="1" applyBorder="1"/>
    <xf numFmtId="0" fontId="37" fillId="0" borderId="0" xfId="0" quotePrefix="1" applyFont="1" applyAlignment="1">
      <alignment vertical="top" wrapText="1"/>
    </xf>
    <xf numFmtId="9" fontId="37" fillId="0" borderId="0" xfId="0" applyNumberFormat="1" applyFont="1" applyAlignment="1">
      <alignment vertical="top" wrapText="1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left" vertical="top" wrapText="1"/>
    </xf>
    <xf numFmtId="0" fontId="35" fillId="0" borderId="0" xfId="0" applyFont="1"/>
    <xf numFmtId="0" fontId="37" fillId="0" borderId="0" xfId="0" applyFont="1"/>
    <xf numFmtId="171" fontId="37" fillId="0" borderId="0" xfId="0" applyNumberFormat="1" applyFont="1" applyAlignment="1">
      <alignment horizontal="left" vertical="center" wrapText="1"/>
    </xf>
    <xf numFmtId="171" fontId="37" fillId="0" borderId="0" xfId="0" applyNumberFormat="1" applyFont="1"/>
    <xf numFmtId="171" fontId="37" fillId="0" borderId="0" xfId="0" applyNumberFormat="1" applyFont="1" applyAlignment="1">
      <alignment horizontal="center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center"/>
    </xf>
    <xf numFmtId="0" fontId="35" fillId="0" borderId="0" xfId="0" applyFont="1" applyAlignment="1">
      <alignment wrapText="1"/>
    </xf>
    <xf numFmtId="0" fontId="31" fillId="0" borderId="0" xfId="0" applyFont="1" applyAlignment="1">
      <alignment vertical="justify" wrapText="1"/>
    </xf>
    <xf numFmtId="0" fontId="9" fillId="0" borderId="0" xfId="0" applyFont="1" applyAlignment="1">
      <alignment horizontal="center"/>
    </xf>
    <xf numFmtId="0" fontId="32" fillId="0" borderId="4" xfId="0" applyFont="1" applyBorder="1"/>
    <xf numFmtId="167" fontId="32" fillId="0" borderId="4" xfId="0" applyNumberFormat="1" applyFont="1" applyBorder="1" applyAlignment="1">
      <alignment vertical="justify" wrapText="1"/>
    </xf>
    <xf numFmtId="0" fontId="31" fillId="0" borderId="4" xfId="0" applyFont="1" applyBorder="1"/>
    <xf numFmtId="0" fontId="7" fillId="0" borderId="4" xfId="0" applyFont="1" applyBorder="1" applyAlignment="1">
      <alignment wrapText="1"/>
    </xf>
    <xf numFmtId="0" fontId="7" fillId="0" borderId="4" xfId="0" applyFont="1" applyBorder="1"/>
    <xf numFmtId="0" fontId="55" fillId="0" borderId="0" xfId="0" applyFont="1"/>
    <xf numFmtId="43" fontId="7" fillId="0" borderId="0" xfId="0" applyNumberFormat="1" applyFont="1" applyAlignment="1">
      <alignment vertical="justify" wrapText="1"/>
    </xf>
    <xf numFmtId="2" fontId="7" fillId="0" borderId="0" xfId="0" applyNumberFormat="1" applyFont="1" applyAlignment="1">
      <alignment vertical="justify" wrapText="1"/>
    </xf>
    <xf numFmtId="13" fontId="6" fillId="0" borderId="3" xfId="0" applyNumberFormat="1" applyFont="1" applyBorder="1" applyAlignment="1">
      <alignment horizontal="right" wrapText="1"/>
    </xf>
    <xf numFmtId="2" fontId="6" fillId="0" borderId="30" xfId="0" applyNumberFormat="1" applyFont="1" applyBorder="1"/>
    <xf numFmtId="0" fontId="6" fillId="0" borderId="4" xfId="0" applyFont="1" applyBorder="1" applyAlignment="1">
      <alignment horizontal="justify"/>
    </xf>
    <xf numFmtId="0" fontId="21" fillId="0" borderId="0" xfId="0" applyFont="1"/>
    <xf numFmtId="0" fontId="47" fillId="0" borderId="4" xfId="0" applyFont="1" applyBorder="1"/>
    <xf numFmtId="0" fontId="7" fillId="0" borderId="4" xfId="0" applyFont="1" applyBorder="1" applyAlignment="1">
      <alignment horizontal="justify" vertical="top" wrapText="1"/>
    </xf>
    <xf numFmtId="167" fontId="35" fillId="0" borderId="4" xfId="0" applyNumberFormat="1" applyFont="1" applyBorder="1" applyAlignment="1">
      <alignment vertical="justify" wrapText="1"/>
    </xf>
    <xf numFmtId="0" fontId="35" fillId="0" borderId="4" xfId="0" applyFont="1" applyBorder="1" applyAlignment="1">
      <alignment horizontal="right" vertical="justify" wrapText="1"/>
    </xf>
    <xf numFmtId="43" fontId="35" fillId="0" borderId="4" xfId="0" applyNumberFormat="1" applyFont="1" applyBorder="1" applyAlignment="1">
      <alignment horizontal="right" vertical="justify" wrapText="1"/>
    </xf>
    <xf numFmtId="170" fontId="7" fillId="0" borderId="7" xfId="0" applyNumberFormat="1" applyFont="1" applyBorder="1" applyAlignment="1">
      <alignment vertical="justify" wrapText="1"/>
    </xf>
    <xf numFmtId="0" fontId="6" fillId="0" borderId="4" xfId="0" applyFont="1" applyBorder="1" applyAlignment="1">
      <alignment vertical="top" wrapText="1"/>
    </xf>
    <xf numFmtId="0" fontId="21" fillId="0" borderId="0" xfId="0" applyFont="1" applyAlignment="1">
      <alignment vertical="top" wrapText="1"/>
    </xf>
    <xf numFmtId="0" fontId="38" fillId="0" borderId="0" xfId="0" applyFont="1" applyAlignment="1">
      <alignment vertical="top" wrapText="1"/>
    </xf>
    <xf numFmtId="13" fontId="6" fillId="0" borderId="3" xfId="0" applyNumberFormat="1" applyFont="1" applyBorder="1" applyAlignment="1">
      <alignment wrapText="1"/>
    </xf>
    <xf numFmtId="0" fontId="6" fillId="0" borderId="4" xfId="3" applyFont="1" applyBorder="1" applyAlignment="1">
      <alignment vertical="top" wrapText="1"/>
    </xf>
    <xf numFmtId="175" fontId="7" fillId="0" borderId="7" xfId="0" applyNumberFormat="1" applyFont="1" applyBorder="1" applyAlignment="1">
      <alignment horizontal="right" vertical="justify" wrapText="1"/>
    </xf>
    <xf numFmtId="10" fontId="35" fillId="0" borderId="8" xfId="0" applyNumberFormat="1" applyFont="1" applyBorder="1" applyAlignment="1">
      <alignment horizontal="center" vertical="justify" wrapText="1"/>
    </xf>
    <xf numFmtId="0" fontId="45" fillId="0" borderId="4" xfId="0" applyFont="1" applyBorder="1"/>
    <xf numFmtId="0" fontId="6" fillId="0" borderId="0" xfId="0" applyFont="1" applyAlignment="1">
      <alignment vertical="top" wrapText="1"/>
    </xf>
    <xf numFmtId="0" fontId="37" fillId="0" borderId="4" xfId="0" applyFont="1" applyBorder="1" applyAlignment="1">
      <alignment vertical="justify" wrapText="1"/>
    </xf>
    <xf numFmtId="0" fontId="44" fillId="0" borderId="0" xfId="0" applyFont="1" applyAlignment="1">
      <alignment vertical="top" wrapText="1"/>
    </xf>
    <xf numFmtId="0" fontId="21" fillId="0" borderId="4" xfId="0" applyFont="1" applyBorder="1" applyAlignment="1">
      <alignment horizontal="justify"/>
    </xf>
    <xf numFmtId="0" fontId="31" fillId="0" borderId="4" xfId="0" applyFont="1" applyBorder="1" applyAlignment="1">
      <alignment horizontal="justify"/>
    </xf>
    <xf numFmtId="0" fontId="21" fillId="0" borderId="0" xfId="0" applyFont="1" applyAlignment="1">
      <alignment horizontal="justify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justify"/>
    </xf>
    <xf numFmtId="0" fontId="21" fillId="0" borderId="5" xfId="0" applyFont="1" applyBorder="1" applyAlignment="1">
      <alignment horizontal="justify"/>
    </xf>
    <xf numFmtId="0" fontId="6" fillId="0" borderId="4" xfId="0" applyFont="1" applyBorder="1" applyAlignment="1">
      <alignment horizontal="left"/>
    </xf>
    <xf numFmtId="2" fontId="32" fillId="0" borderId="7" xfId="0" applyNumberFormat="1" applyFont="1" applyBorder="1" applyAlignment="1">
      <alignment vertical="justify" wrapText="1"/>
    </xf>
    <xf numFmtId="0" fontId="7" fillId="0" borderId="4" xfId="0" applyFont="1" applyBorder="1" applyAlignment="1">
      <alignment vertical="justify" wrapText="1"/>
    </xf>
    <xf numFmtId="2" fontId="7" fillId="0" borderId="4" xfId="0" applyNumberFormat="1" applyFont="1" applyBorder="1" applyAlignment="1">
      <alignment horizontal="right" vertical="justify" wrapText="1"/>
    </xf>
    <xf numFmtId="43" fontId="1" fillId="0" borderId="13" xfId="0" applyNumberFormat="1" applyFont="1" applyBorder="1" applyAlignment="1">
      <alignment vertical="justify"/>
    </xf>
    <xf numFmtId="166" fontId="7" fillId="0" borderId="0" xfId="0" applyNumberFormat="1" applyFont="1" applyAlignment="1">
      <alignment vertical="justify" wrapText="1"/>
    </xf>
    <xf numFmtId="0" fontId="37" fillId="0" borderId="0" xfId="0" applyFont="1" applyAlignment="1">
      <alignment horizontal="justify"/>
    </xf>
    <xf numFmtId="0" fontId="46" fillId="0" borderId="0" xfId="0" applyFont="1" applyAlignment="1">
      <alignment vertical="top" wrapText="1"/>
    </xf>
    <xf numFmtId="0" fontId="47" fillId="0" borderId="4" xfId="0" applyFont="1" applyBorder="1" applyAlignment="1">
      <alignment vertical="top" wrapText="1"/>
    </xf>
    <xf numFmtId="0" fontId="32" fillId="0" borderId="4" xfId="0" applyFont="1" applyBorder="1" applyAlignment="1">
      <alignment vertical="top" wrapText="1"/>
    </xf>
    <xf numFmtId="0" fontId="31" fillId="0" borderId="4" xfId="0" applyFont="1" applyBorder="1" applyAlignment="1">
      <alignment vertical="top" wrapText="1"/>
    </xf>
    <xf numFmtId="0" fontId="38" fillId="0" borderId="0" xfId="0" applyFont="1" applyAlignment="1">
      <alignment horizontal="left"/>
    </xf>
    <xf numFmtId="0" fontId="21" fillId="0" borderId="4" xfId="0" applyFont="1" applyBorder="1" applyAlignment="1">
      <alignment horizontal="left"/>
    </xf>
    <xf numFmtId="0" fontId="7" fillId="0" borderId="4" xfId="0" applyFont="1" applyBorder="1" applyAlignment="1">
      <alignment horizontal="right"/>
    </xf>
    <xf numFmtId="2" fontId="35" fillId="0" borderId="7" xfId="0" applyNumberFormat="1" applyFont="1" applyBorder="1" applyAlignment="1">
      <alignment vertical="justify" wrapText="1"/>
    </xf>
    <xf numFmtId="0" fontId="4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7" fillId="0" borderId="5" xfId="0" applyNumberFormat="1" applyFont="1" applyBorder="1"/>
    <xf numFmtId="0" fontId="7" fillId="0" borderId="5" xfId="0" applyFont="1" applyBorder="1" applyAlignment="1">
      <alignment horizontal="right"/>
    </xf>
    <xf numFmtId="43" fontId="7" fillId="0" borderId="4" xfId="0" applyNumberFormat="1" applyFont="1" applyBorder="1" applyAlignment="1">
      <alignment horizontal="right"/>
    </xf>
    <xf numFmtId="167" fontId="35" fillId="0" borderId="21" xfId="0" applyNumberFormat="1" applyFont="1" applyBorder="1" applyAlignment="1">
      <alignment vertical="justify" wrapText="1"/>
    </xf>
    <xf numFmtId="0" fontId="35" fillId="0" borderId="21" xfId="0" applyFont="1" applyBorder="1" applyAlignment="1">
      <alignment horizontal="right" vertical="justify" wrapText="1"/>
    </xf>
    <xf numFmtId="167" fontId="35" fillId="0" borderId="4" xfId="0" applyNumberFormat="1" applyFont="1" applyBorder="1" applyAlignment="1">
      <alignment horizontal="center" vertical="justify" wrapText="1"/>
    </xf>
    <xf numFmtId="167" fontId="35" fillId="0" borderId="31" xfId="0" applyNumberFormat="1" applyFont="1" applyBorder="1" applyAlignment="1">
      <alignment horizontal="center" vertical="justify" wrapText="1"/>
    </xf>
    <xf numFmtId="2" fontId="35" fillId="0" borderId="32" xfId="0" applyNumberFormat="1" applyFont="1" applyBorder="1" applyAlignment="1">
      <alignment horizontal="right" vertical="justify" wrapText="1"/>
    </xf>
    <xf numFmtId="167" fontId="7" fillId="0" borderId="4" xfId="0" applyNumberFormat="1" applyFont="1" applyBorder="1"/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/>
    <xf numFmtId="0" fontId="21" fillId="0" borderId="4" xfId="0" applyFont="1" applyBorder="1" applyAlignment="1">
      <alignment horizontal="left" vertical="center" wrapText="1"/>
    </xf>
    <xf numFmtId="2" fontId="7" fillId="0" borderId="7" xfId="0" applyNumberFormat="1" applyFont="1" applyBorder="1"/>
    <xf numFmtId="167" fontId="7" fillId="0" borderId="4" xfId="0" applyNumberFormat="1" applyFont="1" applyBorder="1" applyAlignment="1">
      <alignment vertical="justify" shrinkToFit="1"/>
    </xf>
    <xf numFmtId="43" fontId="7" fillId="0" borderId="4" xfId="0" applyNumberFormat="1" applyFont="1" applyBorder="1" applyAlignment="1">
      <alignment horizontal="right" vertical="justify" shrinkToFit="1"/>
    </xf>
    <xf numFmtId="0" fontId="50" fillId="0" borderId="0" xfId="0" applyFont="1" applyAlignment="1">
      <alignment vertical="top" wrapText="1"/>
    </xf>
    <xf numFmtId="43" fontId="6" fillId="0" borderId="0" xfId="0" applyNumberFormat="1" applyFont="1"/>
    <xf numFmtId="0" fontId="21" fillId="0" borderId="4" xfId="0" applyFont="1" applyBorder="1" applyAlignment="1">
      <alignment horizontal="justify" shrinkToFit="1"/>
    </xf>
    <xf numFmtId="167" fontId="7" fillId="0" borderId="0" xfId="0" applyNumberFormat="1" applyFont="1" applyAlignment="1">
      <alignment vertical="justify" shrinkToFit="1"/>
    </xf>
    <xf numFmtId="43" fontId="35" fillId="0" borderId="3" xfId="0" applyNumberFormat="1" applyFont="1" applyBorder="1" applyAlignment="1">
      <alignment vertical="justify" wrapText="1"/>
    </xf>
    <xf numFmtId="167" fontId="7" fillId="0" borderId="3" xfId="0" applyNumberFormat="1" applyFont="1" applyBorder="1" applyAlignment="1">
      <alignment vertical="justify" shrinkToFit="1"/>
    </xf>
    <xf numFmtId="2" fontId="35" fillId="0" borderId="30" xfId="0" applyNumberFormat="1" applyFont="1" applyBorder="1" applyAlignment="1">
      <alignment horizontal="right" vertical="justify" wrapText="1"/>
    </xf>
    <xf numFmtId="167" fontId="7" fillId="0" borderId="5" xfId="0" applyNumberFormat="1" applyFont="1" applyBorder="1" applyAlignment="1">
      <alignment vertical="justify" shrinkToFit="1"/>
    </xf>
    <xf numFmtId="0" fontId="51" fillId="0" borderId="4" xfId="0" applyFont="1" applyBorder="1"/>
    <xf numFmtId="43" fontId="21" fillId="0" borderId="4" xfId="0" applyNumberFormat="1" applyFont="1" applyBorder="1" applyAlignment="1">
      <alignment vertical="justify" wrapText="1"/>
    </xf>
    <xf numFmtId="0" fontId="7" fillId="0" borderId="0" xfId="0" applyFont="1" applyAlignment="1">
      <alignment vertical="justify" wrapText="1"/>
    </xf>
    <xf numFmtId="0" fontId="52" fillId="0" borderId="0" xfId="0" applyFont="1" applyAlignment="1">
      <alignment vertical="top" wrapText="1"/>
    </xf>
    <xf numFmtId="43" fontId="40" fillId="0" borderId="0" xfId="0" applyNumberFormat="1" applyFont="1" applyAlignment="1">
      <alignment vertical="justify" wrapText="1"/>
    </xf>
    <xf numFmtId="167" fontId="40" fillId="0" borderId="0" xfId="0" applyNumberFormat="1" applyFont="1" applyAlignment="1">
      <alignment vertical="justify" wrapText="1"/>
    </xf>
    <xf numFmtId="2" fontId="40" fillId="0" borderId="0" xfId="0" applyNumberFormat="1" applyFont="1" applyAlignment="1">
      <alignment vertical="justify" wrapText="1"/>
    </xf>
    <xf numFmtId="43" fontId="40" fillId="0" borderId="0" xfId="0" applyNumberFormat="1" applyFont="1" applyAlignment="1">
      <alignment horizontal="right" vertical="justify" wrapText="1"/>
    </xf>
    <xf numFmtId="0" fontId="40" fillId="0" borderId="0" xfId="0" applyFont="1" applyAlignment="1">
      <alignment horizontal="right" vertical="justify" wrapText="1"/>
    </xf>
    <xf numFmtId="0" fontId="54" fillId="0" borderId="0" xfId="0" applyFont="1" applyAlignment="1">
      <alignment vertical="top" wrapText="1"/>
    </xf>
    <xf numFmtId="0" fontId="47" fillId="0" borderId="4" xfId="0" applyFont="1" applyBorder="1" applyAlignment="1">
      <alignment horizontal="justify"/>
    </xf>
    <xf numFmtId="0" fontId="56" fillId="0" borderId="0" xfId="0" applyFont="1"/>
    <xf numFmtId="0" fontId="32" fillId="0" borderId="0" xfId="0" applyFont="1"/>
    <xf numFmtId="167" fontId="32" fillId="0" borderId="4" xfId="0" applyNumberFormat="1" applyFont="1" applyBorder="1" applyAlignment="1">
      <alignment vertical="justify" shrinkToFit="1"/>
    </xf>
    <xf numFmtId="43" fontId="32" fillId="0" borderId="4" xfId="0" applyNumberFormat="1" applyFont="1" applyBorder="1" applyAlignment="1">
      <alignment horizontal="right" vertical="justify" shrinkToFit="1"/>
    </xf>
    <xf numFmtId="0" fontId="31" fillId="0" borderId="4" xfId="0" applyFont="1" applyBorder="1" applyAlignment="1">
      <alignment horizontal="left" vertical="center" wrapText="1"/>
    </xf>
    <xf numFmtId="43" fontId="32" fillId="0" borderId="4" xfId="0" applyNumberFormat="1" applyFont="1" applyBorder="1"/>
    <xf numFmtId="167" fontId="32" fillId="0" borderId="4" xfId="0" applyNumberFormat="1" applyFont="1" applyBorder="1"/>
    <xf numFmtId="2" fontId="32" fillId="0" borderId="7" xfId="0" applyNumberFormat="1" applyFont="1" applyBorder="1"/>
    <xf numFmtId="43" fontId="32" fillId="0" borderId="4" xfId="0" applyNumberFormat="1" applyFont="1" applyBorder="1" applyAlignment="1">
      <alignment horizontal="right"/>
    </xf>
    <xf numFmtId="0" fontId="57" fillId="0" borderId="4" xfId="0" applyFont="1" applyBorder="1"/>
    <xf numFmtId="0" fontId="21" fillId="3" borderId="0" xfId="0" applyFont="1" applyFill="1" applyAlignment="1">
      <alignment vertical="justify" wrapText="1"/>
    </xf>
    <xf numFmtId="0" fontId="21" fillId="0" borderId="21" xfId="0" applyFont="1" applyBorder="1"/>
    <xf numFmtId="43" fontId="7" fillId="0" borderId="21" xfId="0" applyNumberFormat="1" applyFont="1" applyBorder="1" applyAlignment="1">
      <alignment vertical="justify" wrapText="1"/>
    </xf>
    <xf numFmtId="2" fontId="7" fillId="0" borderId="20" xfId="0" applyNumberFormat="1" applyFont="1" applyBorder="1" applyAlignment="1">
      <alignment vertical="justify" wrapText="1"/>
    </xf>
    <xf numFmtId="43" fontId="7" fillId="0" borderId="21" xfId="0" applyNumberFormat="1" applyFont="1" applyBorder="1" applyAlignment="1">
      <alignment horizontal="right" vertical="justify" wrapText="1"/>
    </xf>
    <xf numFmtId="167" fontId="7" fillId="0" borderId="21" xfId="0" applyNumberFormat="1" applyFont="1" applyBorder="1" applyAlignment="1">
      <alignment vertical="justify" wrapText="1"/>
    </xf>
    <xf numFmtId="2" fontId="32" fillId="0" borderId="4" xfId="0" applyNumberFormat="1" applyFont="1" applyBorder="1" applyAlignment="1">
      <alignment horizontal="right" vertical="justify" wrapText="1"/>
    </xf>
    <xf numFmtId="173" fontId="32" fillId="0" borderId="4" xfId="0" applyNumberFormat="1" applyFont="1" applyBorder="1" applyAlignment="1">
      <alignment vertical="justify" wrapText="1"/>
    </xf>
    <xf numFmtId="170" fontId="32" fillId="0" borderId="7" xfId="0" applyNumberFormat="1" applyFont="1" applyBorder="1" applyAlignment="1">
      <alignment vertical="justify" wrapText="1"/>
    </xf>
    <xf numFmtId="173" fontId="32" fillId="0" borderId="4" xfId="0" applyNumberFormat="1" applyFont="1" applyBorder="1" applyAlignment="1">
      <alignment horizontal="right" vertical="justify" wrapText="1"/>
    </xf>
    <xf numFmtId="166" fontId="32" fillId="0" borderId="4" xfId="1" applyFont="1" applyBorder="1" applyAlignment="1">
      <alignment horizontal="right" vertical="justify" wrapText="1"/>
    </xf>
    <xf numFmtId="0" fontId="21" fillId="0" borderId="5" xfId="0" applyFont="1" applyBorder="1" applyAlignment="1">
      <alignment horizontal="justify" vertical="top" wrapText="1"/>
    </xf>
    <xf numFmtId="0" fontId="10" fillId="0" borderId="8" xfId="0" applyFont="1" applyBorder="1"/>
    <xf numFmtId="167" fontId="7" fillId="0" borderId="9" xfId="0" applyNumberFormat="1" applyFont="1" applyBorder="1" applyAlignment="1">
      <alignment vertical="justify" wrapText="1"/>
    </xf>
    <xf numFmtId="43" fontId="7" fillId="0" borderId="11" xfId="0" applyNumberFormat="1" applyFont="1" applyBorder="1" applyAlignment="1">
      <alignment horizontal="right" vertical="justify" wrapText="1"/>
    </xf>
    <xf numFmtId="0" fontId="10" fillId="0" borderId="12" xfId="0" applyFont="1" applyBorder="1"/>
    <xf numFmtId="0" fontId="10" fillId="0" borderId="16" xfId="0" applyFont="1" applyBorder="1"/>
    <xf numFmtId="43" fontId="6" fillId="0" borderId="18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vertical="justify" wrapText="1"/>
    </xf>
    <xf numFmtId="43" fontId="7" fillId="0" borderId="19" xfId="0" applyNumberFormat="1" applyFont="1" applyBorder="1" applyAlignment="1">
      <alignment horizontal="right" vertical="justify" wrapText="1"/>
    </xf>
    <xf numFmtId="2" fontId="35" fillId="0" borderId="14" xfId="0" applyNumberFormat="1" applyFont="1" applyBorder="1" applyAlignment="1">
      <alignment horizontal="right" vertical="justify" wrapText="1"/>
    </xf>
    <xf numFmtId="167" fontId="7" fillId="0" borderId="10" xfId="0" applyNumberFormat="1" applyFont="1" applyBorder="1" applyAlignment="1">
      <alignment vertical="justify" wrapText="1"/>
    </xf>
    <xf numFmtId="167" fontId="35" fillId="0" borderId="14" xfId="0" applyNumberFormat="1" applyFont="1" applyBorder="1" applyAlignment="1">
      <alignment horizontal="center" vertical="justify" wrapText="1"/>
    </xf>
    <xf numFmtId="167" fontId="7" fillId="0" borderId="18" xfId="0" applyNumberFormat="1" applyFont="1" applyBorder="1" applyAlignment="1">
      <alignment vertical="justify" wrapText="1"/>
    </xf>
    <xf numFmtId="0" fontId="7" fillId="0" borderId="10" xfId="0" applyFont="1" applyBorder="1" applyAlignment="1">
      <alignment horizontal="right" vertical="justify" wrapText="1"/>
    </xf>
    <xf numFmtId="0" fontId="7" fillId="0" borderId="18" xfId="0" applyFont="1" applyBorder="1" applyAlignment="1">
      <alignment horizontal="right" vertical="justify" wrapText="1"/>
    </xf>
    <xf numFmtId="174" fontId="7" fillId="0" borderId="4" xfId="0" applyNumberFormat="1" applyFont="1" applyBorder="1" applyAlignment="1">
      <alignment vertical="justify" wrapText="1"/>
    </xf>
    <xf numFmtId="174" fontId="7" fillId="0" borderId="7" xfId="0" applyNumberFormat="1" applyFont="1" applyBorder="1" applyAlignment="1">
      <alignment vertical="justify" wrapText="1"/>
    </xf>
    <xf numFmtId="2" fontId="7" fillId="0" borderId="5" xfId="0" applyNumberFormat="1" applyFont="1" applyBorder="1" applyAlignment="1">
      <alignment vertical="justify" wrapText="1"/>
    </xf>
    <xf numFmtId="166" fontId="7" fillId="0" borderId="4" xfId="1" applyFont="1" applyFill="1" applyBorder="1" applyAlignment="1">
      <alignment horizontal="right" vertical="justify" wrapText="1"/>
    </xf>
    <xf numFmtId="0" fontId="7" fillId="0" borderId="4" xfId="0" applyFont="1" applyBorder="1" applyAlignment="1">
      <alignment horizontal="center" vertical="top" wrapText="1"/>
    </xf>
    <xf numFmtId="0" fontId="35" fillId="0" borderId="0" xfId="3" applyFont="1" applyAlignment="1">
      <alignment horizontal="center"/>
    </xf>
    <xf numFmtId="0" fontId="35" fillId="0" borderId="0" xfId="0" applyFont="1" applyAlignment="1">
      <alignment horizontal="center" vertical="justify" wrapText="1"/>
    </xf>
    <xf numFmtId="0" fontId="35" fillId="0" borderId="0" xfId="0" quotePrefix="1" applyFont="1" applyAlignment="1">
      <alignment horizontal="center" vertical="top" wrapText="1"/>
    </xf>
    <xf numFmtId="0" fontId="35" fillId="0" borderId="4" xfId="0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4" xfId="0" quotePrefix="1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1" fontId="7" fillId="0" borderId="4" xfId="0" quotePrefix="1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49" fontId="7" fillId="0" borderId="4" xfId="0" applyNumberFormat="1" applyFont="1" applyBorder="1" applyAlignment="1">
      <alignment horizontal="center"/>
    </xf>
    <xf numFmtId="2" fontId="7" fillId="0" borderId="4" xfId="0" quotePrefix="1" applyNumberFormat="1" applyFont="1" applyBorder="1" applyAlignment="1">
      <alignment horizontal="center"/>
    </xf>
    <xf numFmtId="49" fontId="7" fillId="0" borderId="4" xfId="0" quotePrefix="1" applyNumberFormat="1" applyFont="1" applyBorder="1" applyAlignment="1">
      <alignment horizontal="center"/>
    </xf>
    <xf numFmtId="49" fontId="32" fillId="0" borderId="4" xfId="0" quotePrefix="1" applyNumberFormat="1" applyFont="1" applyBorder="1" applyAlignment="1">
      <alignment horizontal="center"/>
    </xf>
    <xf numFmtId="0" fontId="7" fillId="0" borderId="4" xfId="0" quotePrefix="1" applyFont="1" applyBorder="1" applyAlignment="1">
      <alignment horizontal="center" shrinkToFit="1"/>
    </xf>
    <xf numFmtId="0" fontId="40" fillId="0" borderId="0" xfId="0" applyFont="1" applyAlignment="1">
      <alignment horizontal="center" vertical="top" wrapText="1"/>
    </xf>
    <xf numFmtId="0" fontId="7" fillId="0" borderId="20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21" fillId="0" borderId="35" xfId="3" applyFont="1" applyBorder="1"/>
    <xf numFmtId="0" fontId="7" fillId="0" borderId="3" xfId="3" applyFont="1" applyBorder="1" applyAlignment="1">
      <alignment horizontal="center"/>
    </xf>
    <xf numFmtId="0" fontId="21" fillId="0" borderId="3" xfId="3" applyFont="1" applyBorder="1"/>
    <xf numFmtId="43" fontId="35" fillId="0" borderId="5" xfId="0" applyNumberFormat="1" applyFont="1" applyBorder="1" applyAlignment="1">
      <alignment horizontal="right" vertical="justify" wrapText="1"/>
    </xf>
    <xf numFmtId="167" fontId="35" fillId="0" borderId="5" xfId="0" applyNumberFormat="1" applyFont="1" applyBorder="1" applyAlignment="1">
      <alignment vertical="justify" wrapText="1"/>
    </xf>
    <xf numFmtId="0" fontId="35" fillId="0" borderId="5" xfId="0" applyFont="1" applyBorder="1" applyAlignment="1">
      <alignment horizontal="right" vertical="justify" wrapText="1"/>
    </xf>
    <xf numFmtId="0" fontId="7" fillId="0" borderId="5" xfId="0" applyFont="1" applyBorder="1" applyAlignment="1">
      <alignment horizontal="center" vertical="top" wrapText="1"/>
    </xf>
    <xf numFmtId="0" fontId="35" fillId="0" borderId="3" xfId="0" applyFont="1" applyBorder="1" applyAlignment="1">
      <alignment horizontal="center" vertical="top" wrapText="1"/>
    </xf>
    <xf numFmtId="0" fontId="59" fillId="0" borderId="0" xfId="0" applyFont="1" applyAlignment="1">
      <alignment vertical="justify" wrapText="1"/>
    </xf>
    <xf numFmtId="0" fontId="46" fillId="0" borderId="0" xfId="0" applyFont="1" applyAlignment="1">
      <alignment vertical="justify" wrapText="1"/>
    </xf>
    <xf numFmtId="0" fontId="35" fillId="0" borderId="4" xfId="0" quotePrefix="1" applyFont="1" applyBorder="1" applyAlignment="1">
      <alignment horizontal="center" vertical="top" wrapText="1"/>
    </xf>
    <xf numFmtId="0" fontId="37" fillId="0" borderId="4" xfId="0" applyFont="1" applyBorder="1" applyAlignment="1">
      <alignment vertical="top" wrapText="1"/>
    </xf>
    <xf numFmtId="43" fontId="35" fillId="0" borderId="4" xfId="0" applyNumberFormat="1" applyFont="1" applyBorder="1" applyAlignment="1">
      <alignment vertical="justify" wrapText="1"/>
    </xf>
    <xf numFmtId="2" fontId="35" fillId="0" borderId="4" xfId="0" applyNumberFormat="1" applyFont="1" applyBorder="1" applyAlignment="1">
      <alignment vertical="justify" wrapText="1"/>
    </xf>
    <xf numFmtId="0" fontId="38" fillId="0" borderId="0" xfId="0" applyFont="1" applyAlignment="1">
      <alignment vertical="justify" wrapText="1"/>
    </xf>
    <xf numFmtId="0" fontId="31" fillId="0" borderId="4" xfId="0" applyFont="1" applyBorder="1" applyAlignment="1">
      <alignment vertical="justify" wrapText="1"/>
    </xf>
    <xf numFmtId="0" fontId="35" fillId="0" borderId="4" xfId="0" applyFont="1" applyBorder="1" applyAlignment="1">
      <alignment horizontal="center"/>
    </xf>
    <xf numFmtId="0" fontId="37" fillId="0" borderId="4" xfId="0" applyFont="1" applyBorder="1" applyAlignment="1">
      <alignment horizontal="justify"/>
    </xf>
    <xf numFmtId="43" fontId="32" fillId="0" borderId="0" xfId="0" applyNumberFormat="1" applyFont="1" applyAlignment="1">
      <alignment vertical="justify" wrapText="1"/>
    </xf>
    <xf numFmtId="2" fontId="32" fillId="0" borderId="0" xfId="0" applyNumberFormat="1" applyFont="1" applyAlignment="1">
      <alignment vertical="justify" wrapText="1"/>
    </xf>
    <xf numFmtId="43" fontId="60" fillId="0" borderId="4" xfId="0" applyNumberFormat="1" applyFont="1" applyBorder="1" applyAlignment="1">
      <alignment horizontal="right" vertical="justify" wrapText="1"/>
    </xf>
    <xf numFmtId="0" fontId="9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43" fontId="35" fillId="0" borderId="0" xfId="0" applyNumberFormat="1" applyFont="1" applyFill="1" applyAlignment="1">
      <alignment horizontal="right" vertical="justify" wrapText="1"/>
    </xf>
    <xf numFmtId="2" fontId="35" fillId="0" borderId="2" xfId="0" applyNumberFormat="1" applyFont="1" applyFill="1" applyBorder="1" applyAlignment="1">
      <alignment horizontal="right" vertical="justify" wrapText="1"/>
    </xf>
    <xf numFmtId="43" fontId="7" fillId="0" borderId="5" xfId="0" applyNumberFormat="1" applyFont="1" applyFill="1" applyBorder="1" applyAlignment="1">
      <alignment horizontal="right" vertical="justify" wrapText="1"/>
    </xf>
    <xf numFmtId="173" fontId="7" fillId="0" borderId="4" xfId="0" applyNumberFormat="1" applyFont="1" applyFill="1" applyBorder="1" applyAlignment="1">
      <alignment horizontal="right" vertical="justify" wrapText="1"/>
    </xf>
    <xf numFmtId="173" fontId="32" fillId="0" borderId="4" xfId="0" applyNumberFormat="1" applyFont="1" applyFill="1" applyBorder="1" applyAlignment="1">
      <alignment horizontal="right" vertical="justify" wrapText="1"/>
    </xf>
    <xf numFmtId="43" fontId="7" fillId="0" borderId="0" xfId="0" applyNumberFormat="1" applyFont="1" applyFill="1" applyAlignment="1">
      <alignment horizontal="right" vertical="justify" wrapText="1"/>
    </xf>
    <xf numFmtId="43" fontId="7" fillId="0" borderId="6" xfId="0" applyNumberFormat="1" applyFont="1" applyFill="1" applyBorder="1" applyAlignment="1">
      <alignment horizontal="right" vertical="justify" wrapText="1"/>
    </xf>
    <xf numFmtId="43" fontId="7" fillId="0" borderId="7" xfId="0" applyNumberFormat="1" applyFont="1" applyFill="1" applyBorder="1" applyAlignment="1">
      <alignment horizontal="right" vertical="justify" wrapText="1"/>
    </xf>
    <xf numFmtId="174" fontId="7" fillId="0" borderId="4" xfId="0" applyNumberFormat="1" applyFont="1" applyFill="1" applyBorder="1" applyAlignment="1">
      <alignment horizontal="right" vertical="justify" wrapText="1"/>
    </xf>
    <xf numFmtId="174" fontId="7" fillId="0" borderId="7" xfId="0" applyNumberFormat="1" applyFont="1" applyFill="1" applyBorder="1" applyAlignment="1">
      <alignment horizontal="right" vertical="justify" wrapText="1"/>
    </xf>
    <xf numFmtId="43" fontId="7" fillId="0" borderId="4" xfId="0" applyNumberFormat="1" applyFont="1" applyFill="1" applyBorder="1" applyAlignment="1">
      <alignment horizontal="right" vertical="justify" wrapText="1"/>
    </xf>
    <xf numFmtId="175" fontId="7" fillId="0" borderId="4" xfId="0" applyNumberFormat="1" applyFont="1" applyFill="1" applyBorder="1" applyAlignment="1">
      <alignment horizontal="right" vertical="justify" wrapText="1"/>
    </xf>
    <xf numFmtId="175" fontId="7" fillId="0" borderId="7" xfId="0" applyNumberFormat="1" applyFont="1" applyFill="1" applyBorder="1" applyAlignment="1">
      <alignment horizontal="right" vertical="justify" wrapText="1"/>
    </xf>
    <xf numFmtId="43" fontId="35" fillId="0" borderId="3" xfId="0" applyNumberFormat="1" applyFont="1" applyFill="1" applyBorder="1" applyAlignment="1">
      <alignment horizontal="right" vertical="justify" wrapText="1"/>
    </xf>
    <xf numFmtId="43" fontId="7" fillId="0" borderId="29" xfId="0" applyNumberFormat="1" applyFont="1" applyFill="1" applyBorder="1" applyAlignment="1">
      <alignment horizontal="right" vertical="justify" wrapText="1"/>
    </xf>
    <xf numFmtId="0" fontId="7" fillId="0" borderId="4" xfId="0" applyFont="1" applyFill="1" applyBorder="1" applyAlignment="1">
      <alignment horizontal="right" vertical="justify" wrapText="1"/>
    </xf>
    <xf numFmtId="43" fontId="7" fillId="0" borderId="23" xfId="0" applyNumberFormat="1" applyFont="1" applyFill="1" applyBorder="1" applyAlignment="1">
      <alignment horizontal="right" vertical="justify" wrapText="1"/>
    </xf>
    <xf numFmtId="2" fontId="7" fillId="0" borderId="4" xfId="0" applyNumberFormat="1" applyFont="1" applyFill="1" applyBorder="1" applyAlignment="1">
      <alignment horizontal="right" vertical="justify" wrapText="1"/>
    </xf>
    <xf numFmtId="43" fontId="32" fillId="0" borderId="4" xfId="0" applyNumberFormat="1" applyFont="1" applyFill="1" applyBorder="1" applyAlignment="1">
      <alignment horizontal="right" vertical="justify" wrapText="1"/>
    </xf>
    <xf numFmtId="43" fontId="35" fillId="0" borderId="5" xfId="0" applyNumberFormat="1" applyFont="1" applyFill="1" applyBorder="1" applyAlignment="1">
      <alignment horizontal="right" vertical="justify" wrapText="1"/>
    </xf>
    <xf numFmtId="43" fontId="35" fillId="0" borderId="4" xfId="0" applyNumberFormat="1" applyFont="1" applyFill="1" applyBorder="1" applyAlignment="1">
      <alignment horizontal="right" vertical="justify" wrapText="1"/>
    </xf>
    <xf numFmtId="0" fontId="37" fillId="0" borderId="4" xfId="0" applyFont="1" applyFill="1" applyBorder="1" applyAlignment="1">
      <alignment vertical="justify" wrapText="1"/>
    </xf>
    <xf numFmtId="0" fontId="21" fillId="0" borderId="0" xfId="0" applyFont="1" applyFill="1" applyAlignment="1">
      <alignment vertical="justify" wrapText="1"/>
    </xf>
    <xf numFmtId="43" fontId="32" fillId="0" borderId="7" xfId="0" applyNumberFormat="1" applyFont="1" applyFill="1" applyBorder="1" applyAlignment="1">
      <alignment horizontal="right" vertical="justify" wrapText="1"/>
    </xf>
    <xf numFmtId="43" fontId="35" fillId="0" borderId="7" xfId="0" applyNumberFormat="1" applyFont="1" applyFill="1" applyBorder="1" applyAlignment="1">
      <alignment horizontal="right" vertical="justify" wrapText="1"/>
    </xf>
    <xf numFmtId="43" fontId="7" fillId="0" borderId="6" xfId="0" applyNumberFormat="1" applyFont="1" applyFill="1" applyBorder="1" applyAlignment="1">
      <alignment horizontal="right"/>
    </xf>
    <xf numFmtId="43" fontId="7" fillId="0" borderId="7" xfId="0" applyNumberFormat="1" applyFont="1" applyFill="1" applyBorder="1" applyAlignment="1">
      <alignment horizontal="right"/>
    </xf>
    <xf numFmtId="43" fontId="7" fillId="0" borderId="4" xfId="0" applyNumberFormat="1" applyFont="1" applyFill="1" applyBorder="1" applyAlignment="1">
      <alignment horizontal="right"/>
    </xf>
    <xf numFmtId="43" fontId="32" fillId="0" borderId="4" xfId="0" applyNumberFormat="1" applyFont="1" applyFill="1" applyBorder="1" applyAlignment="1">
      <alignment horizontal="right"/>
    </xf>
    <xf numFmtId="43" fontId="32" fillId="0" borderId="4" xfId="0" applyNumberFormat="1" applyFont="1" applyFill="1" applyBorder="1" applyAlignment="1">
      <alignment horizontal="right" vertical="justify" shrinkToFit="1"/>
    </xf>
    <xf numFmtId="43" fontId="7" fillId="0" borderId="4" xfId="0" applyNumberFormat="1" applyFont="1" applyFill="1" applyBorder="1" applyAlignment="1">
      <alignment horizontal="right" vertical="justify" shrinkToFit="1"/>
    </xf>
    <xf numFmtId="43" fontId="40" fillId="0" borderId="0" xfId="0" applyNumberFormat="1" applyFont="1" applyFill="1" applyAlignment="1">
      <alignment horizontal="right" vertical="justify" wrapText="1"/>
    </xf>
    <xf numFmtId="13" fontId="7" fillId="0" borderId="10" xfId="0" applyNumberFormat="1" applyFont="1" applyFill="1" applyBorder="1" applyAlignment="1">
      <alignment horizontal="right" vertical="justify" wrapText="1"/>
    </xf>
    <xf numFmtId="2" fontId="35" fillId="0" borderId="14" xfId="0" applyNumberFormat="1" applyFont="1" applyFill="1" applyBorder="1" applyAlignment="1">
      <alignment horizontal="right" vertical="justify" wrapText="1"/>
    </xf>
    <xf numFmtId="43" fontId="7" fillId="0" borderId="18" xfId="0" applyNumberFormat="1" applyFont="1" applyFill="1" applyBorder="1" applyAlignment="1">
      <alignment horizontal="right" vertical="justify" wrapText="1"/>
    </xf>
    <xf numFmtId="43" fontId="7" fillId="0" borderId="21" xfId="0" applyNumberFormat="1" applyFont="1" applyFill="1" applyBorder="1" applyAlignment="1">
      <alignment horizontal="right" vertical="justify" wrapText="1"/>
    </xf>
  </cellXfs>
  <cellStyles count="5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2" name="Text Box 14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3" name="Text Box 15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4" name="Text Box 15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5" name="Text Box 15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6" name="Text Box 16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7" name="Text Box 16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8" name="Text Box 17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9" name="Text Box 18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0" name="Text Box 18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1" name="Text Box 19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2" name="Text Box 19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3" name="Text Box 19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4" name="Text Box 20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5" name="Text Box 20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6" name="Text Box 21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7" name="Text Box 22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8" name="Text Box 22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9" name="Text Box 22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20" name="Text Box 24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21" name="Text Box 24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22" name="Text Box 25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809</xdr:row>
      <xdr:rowOff>0</xdr:rowOff>
    </xdr:from>
    <xdr:to>
      <xdr:col>1</xdr:col>
      <xdr:colOff>609600</xdr:colOff>
      <xdr:row>810</xdr:row>
      <xdr:rowOff>190501</xdr:rowOff>
    </xdr:to>
    <xdr:sp macro="" textlink="">
      <xdr:nvSpPr>
        <xdr:cNvPr id="23" name="Text Box 28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000125" y="162658425"/>
          <a:ext cx="381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1209675</xdr:colOff>
      <xdr:row>1258</xdr:row>
      <xdr:rowOff>0</xdr:rowOff>
    </xdr:from>
    <xdr:to>
      <xdr:col>1</xdr:col>
      <xdr:colOff>1209675</xdr:colOff>
      <xdr:row>1258</xdr:row>
      <xdr:rowOff>0</xdr:rowOff>
    </xdr:to>
    <xdr:sp macro="" textlink="">
      <xdr:nvSpPr>
        <xdr:cNvPr id="24" name="Line 34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1638300" y="25757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19050</xdr:rowOff>
    </xdr:to>
    <xdr:pic>
      <xdr:nvPicPr>
        <xdr:cNvPr id="25" name="Picture 36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19050</xdr:rowOff>
    </xdr:to>
    <xdr:pic>
      <xdr:nvPicPr>
        <xdr:cNvPr id="26" name="Picture 36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809</xdr:row>
      <xdr:rowOff>0</xdr:rowOff>
    </xdr:from>
    <xdr:to>
      <xdr:col>1</xdr:col>
      <xdr:colOff>609600</xdr:colOff>
      <xdr:row>810</xdr:row>
      <xdr:rowOff>190501</xdr:rowOff>
    </xdr:to>
    <xdr:sp macro="" textlink="">
      <xdr:nvSpPr>
        <xdr:cNvPr id="32" name="Text Box 39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000125" y="162658425"/>
          <a:ext cx="381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33" name="Text Box 39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34" name="Text Box 39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35" name="Text Box 39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36" name="Text Box 39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37" name="Text Box 39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38" name="Text Box 40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39" name="Text Box 40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76200</xdr:colOff>
      <xdr:row>282</xdr:row>
      <xdr:rowOff>200025</xdr:rowOff>
    </xdr:to>
    <xdr:sp macro="" textlink="">
      <xdr:nvSpPr>
        <xdr:cNvPr id="40" name="Text Box 42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76200</xdr:colOff>
      <xdr:row>282</xdr:row>
      <xdr:rowOff>200025</xdr:rowOff>
    </xdr:to>
    <xdr:sp macro="" textlink="">
      <xdr:nvSpPr>
        <xdr:cNvPr id="41" name="Text Box 42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76200</xdr:colOff>
      <xdr:row>282</xdr:row>
      <xdr:rowOff>200025</xdr:rowOff>
    </xdr:to>
    <xdr:sp macro="" textlink="">
      <xdr:nvSpPr>
        <xdr:cNvPr id="42" name="Text Box 429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76200</xdr:colOff>
      <xdr:row>282</xdr:row>
      <xdr:rowOff>200025</xdr:rowOff>
    </xdr:to>
    <xdr:sp macro="" textlink="">
      <xdr:nvSpPr>
        <xdr:cNvPr id="43" name="Text Box 43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76200</xdr:colOff>
      <xdr:row>282</xdr:row>
      <xdr:rowOff>200025</xdr:rowOff>
    </xdr:to>
    <xdr:sp macro="" textlink="">
      <xdr:nvSpPr>
        <xdr:cNvPr id="44" name="Text Box 43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76200</xdr:colOff>
      <xdr:row>282</xdr:row>
      <xdr:rowOff>200025</xdr:rowOff>
    </xdr:to>
    <xdr:sp macro="" textlink="">
      <xdr:nvSpPr>
        <xdr:cNvPr id="45" name="Text Box 43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76200</xdr:colOff>
      <xdr:row>282</xdr:row>
      <xdr:rowOff>200025</xdr:rowOff>
    </xdr:to>
    <xdr:sp macro="" textlink="">
      <xdr:nvSpPr>
        <xdr:cNvPr id="46" name="Text Box 43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76200</xdr:colOff>
      <xdr:row>282</xdr:row>
      <xdr:rowOff>200025</xdr:rowOff>
    </xdr:to>
    <xdr:sp macro="" textlink="">
      <xdr:nvSpPr>
        <xdr:cNvPr id="47" name="Text Box 43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76200</xdr:colOff>
      <xdr:row>282</xdr:row>
      <xdr:rowOff>200025</xdr:rowOff>
    </xdr:to>
    <xdr:sp macro="" textlink="">
      <xdr:nvSpPr>
        <xdr:cNvPr id="48" name="Text Box 43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76200</xdr:colOff>
      <xdr:row>282</xdr:row>
      <xdr:rowOff>200025</xdr:rowOff>
    </xdr:to>
    <xdr:sp macro="" textlink="">
      <xdr:nvSpPr>
        <xdr:cNvPr id="49" name="Text Box 43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76200</xdr:colOff>
      <xdr:row>282</xdr:row>
      <xdr:rowOff>200025</xdr:rowOff>
    </xdr:to>
    <xdr:sp macro="" textlink="">
      <xdr:nvSpPr>
        <xdr:cNvPr id="50" name="Text Box 437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76200</xdr:colOff>
      <xdr:row>282</xdr:row>
      <xdr:rowOff>200025</xdr:rowOff>
    </xdr:to>
    <xdr:sp macro="" textlink="">
      <xdr:nvSpPr>
        <xdr:cNvPr id="51" name="Text Box 43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76200</xdr:colOff>
      <xdr:row>282</xdr:row>
      <xdr:rowOff>200025</xdr:rowOff>
    </xdr:to>
    <xdr:sp macro="" textlink="">
      <xdr:nvSpPr>
        <xdr:cNvPr id="52" name="Text Box 43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76200</xdr:colOff>
      <xdr:row>282</xdr:row>
      <xdr:rowOff>200025</xdr:rowOff>
    </xdr:to>
    <xdr:sp macro="" textlink="">
      <xdr:nvSpPr>
        <xdr:cNvPr id="53" name="Text Box 44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76200</xdr:colOff>
      <xdr:row>282</xdr:row>
      <xdr:rowOff>200025</xdr:rowOff>
    </xdr:to>
    <xdr:sp macro="" textlink="">
      <xdr:nvSpPr>
        <xdr:cNvPr id="54" name="Text Box 44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76200</xdr:colOff>
      <xdr:row>282</xdr:row>
      <xdr:rowOff>200025</xdr:rowOff>
    </xdr:to>
    <xdr:sp macro="" textlink="">
      <xdr:nvSpPr>
        <xdr:cNvPr id="55" name="Text Box 44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56" name="Text Box 14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57" name="Text Box 15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58" name="Text Box 15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59" name="Text Box 15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60" name="Text Box 16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61" name="Text Box 16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62" name="Text Box 17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63" name="Text Box 18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64" name="Text Box 18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65" name="Text Box 190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66" name="Text Box 19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67" name="Text Box 19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68" name="Text Box 20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69" name="Text Box 20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70" name="Text Box 21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71" name="Text Box 2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72" name="Text Box 2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73" name="Text Box 22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74" name="Text Box 240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75" name="Text Box 24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76" name="Text Box 250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77" name="Text Box 39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78" name="Text Box 39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79" name="Text Box 39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80" name="Text Box 39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81" name="Text Box 39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82" name="Text Box 40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83" name="Text Box 40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84" name="Text Box 14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85" name="Text Box 15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86" name="Text Box 15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87" name="Text Box 15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88" name="Text Box 164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89" name="Text Box 16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90" name="Text Box 17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91" name="Text Box 18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92" name="Text Box 185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93" name="Text Box 19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94" name="Text Box 19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95" name="Text Box 19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96" name="Text Box 20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97" name="Text Box 20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98" name="Text Box 21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99" name="Text Box 22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00" name="Text Box 22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01" name="Text Box 22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02" name="Text Box 240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03" name="Text Box 24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04" name="Text Box 25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05" name="Text Box 395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06" name="Text Box 396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07" name="Text Box 397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08" name="Text Box 39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09" name="Text Box 39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10" name="Text Box 400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11" name="Text Box 40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12" name="Text Box 14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13" name="Text Box 15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14" name="Text Box 156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15" name="Text Box 15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16" name="Text Box 16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17" name="Text Box 16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18" name="Text Box 17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19" name="Text Box 18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20" name="Text Box 185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21" name="Text Box 19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22" name="Text Box 195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23" name="Text Box 19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24" name="Text Box 20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25" name="Text Box 20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26" name="Text Box 21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27" name="Text Box 22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28" name="Text Box 22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29" name="Text Box 22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30" name="Text Box 240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31" name="Text Box 24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32" name="Text Box 25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33" name="Text Box 39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34" name="Text Box 39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35" name="Text Box 397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36" name="Text Box 39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37" name="Text Box 39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5</xdr:col>
      <xdr:colOff>1246505</xdr:colOff>
      <xdr:row>282</xdr:row>
      <xdr:rowOff>200025</xdr:rowOff>
    </xdr:to>
    <xdr:sp macro="" textlink="">
      <xdr:nvSpPr>
        <xdr:cNvPr id="138" name="Text Box 400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5981700" y="60683775"/>
          <a:ext cx="1228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1194289</xdr:colOff>
      <xdr:row>282</xdr:row>
      <xdr:rowOff>117230</xdr:rowOff>
    </xdr:from>
    <xdr:to>
      <xdr:col>7</xdr:col>
      <xdr:colOff>929</xdr:colOff>
      <xdr:row>283</xdr:row>
      <xdr:rowOff>90120</xdr:rowOff>
    </xdr:to>
    <xdr:sp macro="" textlink="">
      <xdr:nvSpPr>
        <xdr:cNvPr id="139" name="Text Box 40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286751" y="57743480"/>
          <a:ext cx="124650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6</xdr:col>
      <xdr:colOff>609144</xdr:colOff>
      <xdr:row>2</xdr:row>
      <xdr:rowOff>323849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0"/>
          <a:ext cx="1945005" cy="118109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40" name="Text Box 14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41" name="Text Box 15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42" name="Text Box 15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43" name="Text Box 15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44" name="Text Box 16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45" name="Text Box 16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46" name="Text Box 17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47" name="Text Box 18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48" name="Text Box 18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49" name="Text Box 19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50" name="Text Box 19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51" name="Text Box 19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52" name="Text Box 20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53" name="Text Box 20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54" name="Text Box 21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55" name="Text Box 22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56" name="Text Box 22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57" name="Text Box 22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58" name="Text Box 24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59" name="Text Box 24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60" name="Text Box 25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809</xdr:row>
      <xdr:rowOff>0</xdr:rowOff>
    </xdr:from>
    <xdr:to>
      <xdr:col>1</xdr:col>
      <xdr:colOff>609600</xdr:colOff>
      <xdr:row>810</xdr:row>
      <xdr:rowOff>190501</xdr:rowOff>
    </xdr:to>
    <xdr:sp macro="" textlink="">
      <xdr:nvSpPr>
        <xdr:cNvPr id="161" name="Text Box 28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022350" y="1835150"/>
          <a:ext cx="38100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809</xdr:row>
      <xdr:rowOff>0</xdr:rowOff>
    </xdr:from>
    <xdr:to>
      <xdr:col>1</xdr:col>
      <xdr:colOff>609600</xdr:colOff>
      <xdr:row>810</xdr:row>
      <xdr:rowOff>190501</xdr:rowOff>
    </xdr:to>
    <xdr:sp macro="" textlink="">
      <xdr:nvSpPr>
        <xdr:cNvPr id="162" name="Text Box 39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022350" y="1835150"/>
          <a:ext cx="38100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63" name="Text Box 39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64" name="Text Box 39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65" name="Text Box 39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66" name="Text Box 39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67" name="Text Box 39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68" name="Text Box 40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69" name="Text Box 40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76200</xdr:colOff>
      <xdr:row>810</xdr:row>
      <xdr:rowOff>47626</xdr:rowOff>
    </xdr:to>
    <xdr:sp macro="" textlink="">
      <xdr:nvSpPr>
        <xdr:cNvPr id="170" name="Text Box 42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762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76200</xdr:colOff>
      <xdr:row>810</xdr:row>
      <xdr:rowOff>47626</xdr:rowOff>
    </xdr:to>
    <xdr:sp macro="" textlink="">
      <xdr:nvSpPr>
        <xdr:cNvPr id="171" name="Text Box 42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762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76200</xdr:colOff>
      <xdr:row>810</xdr:row>
      <xdr:rowOff>47626</xdr:rowOff>
    </xdr:to>
    <xdr:sp macro="" textlink="">
      <xdr:nvSpPr>
        <xdr:cNvPr id="172" name="Text Box 429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762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76200</xdr:colOff>
      <xdr:row>810</xdr:row>
      <xdr:rowOff>47626</xdr:rowOff>
    </xdr:to>
    <xdr:sp macro="" textlink="">
      <xdr:nvSpPr>
        <xdr:cNvPr id="173" name="Text Box 43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762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76200</xdr:colOff>
      <xdr:row>810</xdr:row>
      <xdr:rowOff>47626</xdr:rowOff>
    </xdr:to>
    <xdr:sp macro="" textlink="">
      <xdr:nvSpPr>
        <xdr:cNvPr id="174" name="Text Box 43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762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76200</xdr:colOff>
      <xdr:row>810</xdr:row>
      <xdr:rowOff>47626</xdr:rowOff>
    </xdr:to>
    <xdr:sp macro="" textlink="">
      <xdr:nvSpPr>
        <xdr:cNvPr id="175" name="Text Box 43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762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76200</xdr:colOff>
      <xdr:row>810</xdr:row>
      <xdr:rowOff>47626</xdr:rowOff>
    </xdr:to>
    <xdr:sp macro="" textlink="">
      <xdr:nvSpPr>
        <xdr:cNvPr id="176" name="Text Box 43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762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76200</xdr:colOff>
      <xdr:row>810</xdr:row>
      <xdr:rowOff>47626</xdr:rowOff>
    </xdr:to>
    <xdr:sp macro="" textlink="">
      <xdr:nvSpPr>
        <xdr:cNvPr id="177" name="Text Box 43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762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76200</xdr:colOff>
      <xdr:row>810</xdr:row>
      <xdr:rowOff>47626</xdr:rowOff>
    </xdr:to>
    <xdr:sp macro="" textlink="">
      <xdr:nvSpPr>
        <xdr:cNvPr id="178" name="Text Box 43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762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76200</xdr:colOff>
      <xdr:row>810</xdr:row>
      <xdr:rowOff>47626</xdr:rowOff>
    </xdr:to>
    <xdr:sp macro="" textlink="">
      <xdr:nvSpPr>
        <xdr:cNvPr id="179" name="Text Box 43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762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76200</xdr:colOff>
      <xdr:row>810</xdr:row>
      <xdr:rowOff>47626</xdr:rowOff>
    </xdr:to>
    <xdr:sp macro="" textlink="">
      <xdr:nvSpPr>
        <xdr:cNvPr id="180" name="Text Box 437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762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76200</xdr:colOff>
      <xdr:row>810</xdr:row>
      <xdr:rowOff>47626</xdr:rowOff>
    </xdr:to>
    <xdr:sp macro="" textlink="">
      <xdr:nvSpPr>
        <xdr:cNvPr id="181" name="Text Box 43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762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76200</xdr:colOff>
      <xdr:row>810</xdr:row>
      <xdr:rowOff>47626</xdr:rowOff>
    </xdr:to>
    <xdr:sp macro="" textlink="">
      <xdr:nvSpPr>
        <xdr:cNvPr id="182" name="Text Box 43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762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76200</xdr:colOff>
      <xdr:row>810</xdr:row>
      <xdr:rowOff>47626</xdr:rowOff>
    </xdr:to>
    <xdr:sp macro="" textlink="">
      <xdr:nvSpPr>
        <xdr:cNvPr id="183" name="Text Box 44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762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76200</xdr:colOff>
      <xdr:row>810</xdr:row>
      <xdr:rowOff>47626</xdr:rowOff>
    </xdr:to>
    <xdr:sp macro="" textlink="">
      <xdr:nvSpPr>
        <xdr:cNvPr id="184" name="Text Box 44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762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76200</xdr:colOff>
      <xdr:row>810</xdr:row>
      <xdr:rowOff>47626</xdr:rowOff>
    </xdr:to>
    <xdr:sp macro="" textlink="">
      <xdr:nvSpPr>
        <xdr:cNvPr id="185" name="Text Box 44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762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86" name="Text Box 14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87" name="Text Box 15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88" name="Text Box 15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89" name="Text Box 15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90" name="Text Box 16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91" name="Text Box 16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92" name="Text Box 17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93" name="Text Box 18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94" name="Text Box 18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95" name="Text Box 190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96" name="Text Box 19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97" name="Text Box 19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98" name="Text Box 20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199" name="Text Box 20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00" name="Text Box 21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01" name="Text Box 2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02" name="Text Box 2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03" name="Text Box 22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04" name="Text Box 240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05" name="Text Box 24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06" name="Text Box 250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07" name="Text Box 39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08" name="Text Box 39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09" name="Text Box 39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10" name="Text Box 39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11" name="Text Box 39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12" name="Text Box 40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13" name="Text Box 40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14" name="Text Box 14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15" name="Text Box 15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16" name="Text Box 15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17" name="Text Box 15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18" name="Text Box 164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19" name="Text Box 16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20" name="Text Box 17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21" name="Text Box 18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22" name="Text Box 185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23" name="Text Box 19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24" name="Text Box 19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25" name="Text Box 19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26" name="Text Box 20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27" name="Text Box 20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28" name="Text Box 21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29" name="Text Box 22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30" name="Text Box 22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31" name="Text Box 22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32" name="Text Box 240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33" name="Text Box 24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34" name="Text Box 25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35" name="Text Box 395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36" name="Text Box 396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37" name="Text Box 397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38" name="Text Box 39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39" name="Text Box 39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40" name="Text Box 400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41" name="Text Box 40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42" name="Text Box 14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43" name="Text Box 15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44" name="Text Box 156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45" name="Text Box 15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46" name="Text Box 16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47" name="Text Box 16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48" name="Text Box 17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49" name="Text Box 18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50" name="Text Box 185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51" name="Text Box 19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52" name="Text Box 195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53" name="Text Box 19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54" name="Text Box 20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55" name="Text Box 20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56" name="Text Box 21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57" name="Text Box 22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58" name="Text Box 22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59" name="Text Box 22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60" name="Text Box 240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61" name="Text Box 24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62" name="Text Box 25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63" name="Text Box 39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64" name="Text Box 39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65" name="Text Box 397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66" name="Text Box 39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67" name="Text Box 39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68" name="Text Box 400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809</xdr:row>
      <xdr:rowOff>0</xdr:rowOff>
    </xdr:from>
    <xdr:to>
      <xdr:col>5</xdr:col>
      <xdr:colOff>1242272</xdr:colOff>
      <xdr:row>810</xdr:row>
      <xdr:rowOff>47626</xdr:rowOff>
    </xdr:to>
    <xdr:sp macro="" textlink="">
      <xdr:nvSpPr>
        <xdr:cNvPr id="269" name="Text Box 40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6146800" y="1835150"/>
          <a:ext cx="1242272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9072</xdr:rowOff>
    </xdr:from>
    <xdr:to>
      <xdr:col>6</xdr:col>
      <xdr:colOff>618418</xdr:colOff>
      <xdr:row>2</xdr:row>
      <xdr:rowOff>326874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7D04D8FE-59A1-4312-8485-AE852DC9A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2462" y="9072"/>
          <a:ext cx="1944591" cy="11823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19050</xdr:rowOff>
    </xdr:to>
    <xdr:pic>
      <xdr:nvPicPr>
        <xdr:cNvPr id="2" name="Picture 36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19050</xdr:rowOff>
    </xdr:to>
    <xdr:pic>
      <xdr:nvPicPr>
        <xdr:cNvPr id="3" name="Picture 36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0</xdr:row>
      <xdr:rowOff>0</xdr:rowOff>
    </xdr:from>
    <xdr:to>
      <xdr:col>7</xdr:col>
      <xdr:colOff>120791</xdr:colOff>
      <xdr:row>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933700" y="0"/>
          <a:ext cx="194500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19050</xdr:rowOff>
    </xdr:to>
    <xdr:pic>
      <xdr:nvPicPr>
        <xdr:cNvPr id="5" name="Picture 36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19050</xdr:rowOff>
    </xdr:to>
    <xdr:pic>
      <xdr:nvPicPr>
        <xdr:cNvPr id="6" name="Picture 36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666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4114801</xdr:colOff>
      <xdr:row>0</xdr:row>
      <xdr:rowOff>0</xdr:rowOff>
    </xdr:from>
    <xdr:to>
      <xdr:col>5</xdr:col>
      <xdr:colOff>628651</xdr:colOff>
      <xdr:row>1</xdr:row>
      <xdr:rowOff>276225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1" y="0"/>
          <a:ext cx="1543050" cy="11334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02"/>
  <sheetViews>
    <sheetView tabSelected="1" view="pageBreakPreview" topLeftCell="B4" zoomScale="130" zoomScaleNormal="100" zoomScaleSheetLayoutView="130" workbookViewId="0">
      <selection activeCell="I2" sqref="I2"/>
    </sheetView>
  </sheetViews>
  <sheetFormatPr defaultColWidth="9.140625" defaultRowHeight="12"/>
  <cols>
    <col min="1" max="1" width="6.42578125" style="194" customWidth="1"/>
    <col min="2" max="2" width="99.85546875" style="195" customWidth="1"/>
    <col min="3" max="3" width="19" style="189" hidden="1" customWidth="1"/>
    <col min="4" max="4" width="16.7109375" style="190" hidden="1" customWidth="1"/>
    <col min="5" max="5" width="0.28515625" style="191" hidden="1" customWidth="1"/>
    <col min="6" max="6" width="19.85546875" style="468" customWidth="1"/>
    <col min="7" max="7" width="16.7109375" style="190" customWidth="1"/>
    <col min="8" max="8" width="15.140625" style="193" customWidth="1"/>
    <col min="9" max="9" width="22" style="193" customWidth="1"/>
    <col min="10" max="10" width="21.140625" style="192" customWidth="1"/>
    <col min="11" max="11" width="9.140625" style="250"/>
    <col min="12" max="12" width="10.42578125" style="250" bestFit="1" customWidth="1"/>
    <col min="13" max="16384" width="9.140625" style="250"/>
  </cols>
  <sheetData>
    <row r="1" spans="1:10" ht="33.75" customHeight="1">
      <c r="B1" s="249" t="s">
        <v>0</v>
      </c>
    </row>
    <row r="2" spans="1:10" ht="33.75" customHeight="1">
      <c r="A2" s="466" t="s">
        <v>951</v>
      </c>
      <c r="B2" s="466"/>
    </row>
    <row r="3" spans="1:10" ht="33.75" customHeight="1">
      <c r="B3" s="249"/>
    </row>
    <row r="4" spans="1:10" ht="32.450000000000003" customHeight="1" thickBot="1">
      <c r="B4" s="251" t="s">
        <v>1</v>
      </c>
      <c r="C4" s="252"/>
      <c r="E4" s="253"/>
    </row>
    <row r="5" spans="1:10" ht="58.5" customHeight="1" thickBot="1">
      <c r="A5" s="451"/>
      <c r="B5" s="254"/>
      <c r="C5" s="255" t="s">
        <v>2</v>
      </c>
      <c r="D5" s="199" t="s">
        <v>3</v>
      </c>
      <c r="E5" s="256" t="s">
        <v>4</v>
      </c>
      <c r="F5" s="469" t="s">
        <v>798</v>
      </c>
      <c r="G5" s="201" t="s">
        <v>3</v>
      </c>
      <c r="H5" s="202" t="s">
        <v>4</v>
      </c>
      <c r="I5" s="203" t="s">
        <v>799</v>
      </c>
      <c r="J5" s="204" t="s">
        <v>952</v>
      </c>
    </row>
    <row r="6" spans="1:10" s="176" customFormat="1" ht="15">
      <c r="A6" s="450"/>
      <c r="B6" s="257" t="s">
        <v>5</v>
      </c>
      <c r="C6" s="207"/>
      <c r="D6" s="155"/>
      <c r="E6" s="208"/>
      <c r="F6" s="470"/>
      <c r="G6" s="210"/>
      <c r="H6" s="258"/>
      <c r="I6" s="258"/>
      <c r="J6" s="258"/>
    </row>
    <row r="7" spans="1:10" s="176" customFormat="1" ht="28.5">
      <c r="A7" s="205" t="s">
        <v>6</v>
      </c>
      <c r="B7" s="170" t="s">
        <v>7</v>
      </c>
      <c r="C7" s="259"/>
      <c r="D7" s="155"/>
      <c r="E7" s="173"/>
      <c r="F7" s="471"/>
      <c r="G7" s="155"/>
      <c r="H7" s="175"/>
      <c r="I7" s="175"/>
      <c r="J7" s="175"/>
    </row>
    <row r="8" spans="1:10" s="176" customFormat="1" ht="16.5" customHeight="1">
      <c r="A8" s="422"/>
      <c r="B8" s="170" t="s">
        <v>8</v>
      </c>
      <c r="C8" s="259">
        <v>1.4839E-3</v>
      </c>
      <c r="D8" s="155">
        <v>3.9E-2</v>
      </c>
      <c r="E8" s="313">
        <f>C8*D8</f>
        <v>5.7872099999999998E-5</v>
      </c>
      <c r="F8" s="471">
        <v>1.8735102149400001E-3</v>
      </c>
      <c r="G8" s="155">
        <v>3.4000000000000002E-2</v>
      </c>
      <c r="H8" s="175">
        <f>F8*G8</f>
        <v>6.3699347307960008E-5</v>
      </c>
      <c r="I8" s="175">
        <f>F8+H8</f>
        <v>1.9372095622479601E-3</v>
      </c>
      <c r="J8" s="175">
        <f>I8</f>
        <v>1.9372095622479601E-3</v>
      </c>
    </row>
    <row r="9" spans="1:10" s="176" customFormat="1" ht="16.5" customHeight="1">
      <c r="A9" s="422"/>
      <c r="B9" s="170" t="s">
        <v>9</v>
      </c>
      <c r="C9" s="259"/>
      <c r="D9" s="155"/>
      <c r="E9" s="313"/>
      <c r="F9" s="471">
        <v>0</v>
      </c>
      <c r="G9" s="155"/>
      <c r="H9" s="175">
        <f t="shared" ref="H9:H22" si="0">F9*G9</f>
        <v>0</v>
      </c>
      <c r="I9" s="175">
        <f t="shared" ref="I9:I21" si="1">F9+H9</f>
        <v>0</v>
      </c>
      <c r="J9" s="175">
        <f t="shared" ref="J9:J22" si="2">I9</f>
        <v>0</v>
      </c>
    </row>
    <row r="10" spans="1:10" s="176" customFormat="1" ht="16.5" customHeight="1">
      <c r="A10" s="422"/>
      <c r="B10" s="170" t="s">
        <v>10</v>
      </c>
      <c r="C10" s="259"/>
      <c r="D10" s="155"/>
      <c r="E10" s="313"/>
      <c r="F10" s="471">
        <v>0</v>
      </c>
      <c r="G10" s="155"/>
      <c r="H10" s="175">
        <f t="shared" si="0"/>
        <v>0</v>
      </c>
      <c r="I10" s="175">
        <f t="shared" si="1"/>
        <v>0</v>
      </c>
      <c r="J10" s="175">
        <f t="shared" si="2"/>
        <v>0</v>
      </c>
    </row>
    <row r="11" spans="1:10" s="176" customFormat="1" ht="15">
      <c r="A11" s="422"/>
      <c r="B11" s="170" t="s">
        <v>11</v>
      </c>
      <c r="C11" s="259">
        <v>3.7557300000000002E-2</v>
      </c>
      <c r="D11" s="155">
        <v>3.9E-2</v>
      </c>
      <c r="E11" s="313">
        <f>C11*D11</f>
        <v>1.4647347000000001E-3</v>
      </c>
      <c r="F11" s="471">
        <v>4.7300350488299996E-2</v>
      </c>
      <c r="G11" s="155">
        <v>3.4000000000000002E-2</v>
      </c>
      <c r="H11" s="175">
        <f t="shared" si="0"/>
        <v>1.6082119166022E-3</v>
      </c>
      <c r="I11" s="175">
        <f t="shared" si="1"/>
        <v>4.8908562404902198E-2</v>
      </c>
      <c r="J11" s="175">
        <f t="shared" si="2"/>
        <v>4.8908562404902198E-2</v>
      </c>
    </row>
    <row r="12" spans="1:10" s="176" customFormat="1" ht="15">
      <c r="A12" s="422"/>
      <c r="B12" s="170" t="s">
        <v>12</v>
      </c>
      <c r="C12" s="259"/>
      <c r="D12" s="155"/>
      <c r="E12" s="313"/>
      <c r="F12" s="471">
        <v>0</v>
      </c>
      <c r="G12" s="155"/>
      <c r="H12" s="175">
        <f t="shared" si="0"/>
        <v>0</v>
      </c>
      <c r="I12" s="175">
        <f t="shared" si="1"/>
        <v>0</v>
      </c>
      <c r="J12" s="175">
        <f t="shared" si="2"/>
        <v>0</v>
      </c>
    </row>
    <row r="13" spans="1:10" s="176" customFormat="1" ht="15">
      <c r="A13" s="422"/>
      <c r="B13" s="170" t="s">
        <v>13</v>
      </c>
      <c r="C13" s="259">
        <v>3.7557300000000002E-2</v>
      </c>
      <c r="D13" s="155">
        <v>3.9E-2</v>
      </c>
      <c r="E13" s="313">
        <f>C13*D13</f>
        <v>1.4647347000000001E-3</v>
      </c>
      <c r="F13" s="471">
        <v>4.7300350488299996E-2</v>
      </c>
      <c r="G13" s="155">
        <v>3.4000000000000002E-2</v>
      </c>
      <c r="H13" s="175">
        <f t="shared" si="0"/>
        <v>1.6082119166022E-3</v>
      </c>
      <c r="I13" s="175">
        <f t="shared" si="1"/>
        <v>4.8908562404902198E-2</v>
      </c>
      <c r="J13" s="175">
        <f t="shared" si="2"/>
        <v>4.8908562404902198E-2</v>
      </c>
    </row>
    <row r="14" spans="1:10" s="176" customFormat="1" ht="15">
      <c r="A14" s="422"/>
      <c r="B14" s="170" t="s">
        <v>14</v>
      </c>
      <c r="C14" s="259"/>
      <c r="D14" s="155"/>
      <c r="E14" s="313"/>
      <c r="F14" s="471">
        <v>0</v>
      </c>
      <c r="G14" s="155"/>
      <c r="H14" s="175">
        <f t="shared" si="0"/>
        <v>0</v>
      </c>
      <c r="I14" s="175">
        <f t="shared" si="1"/>
        <v>0</v>
      </c>
      <c r="J14" s="175">
        <f t="shared" si="2"/>
        <v>0</v>
      </c>
    </row>
    <row r="15" spans="1:10" s="176" customFormat="1" ht="15">
      <c r="A15" s="422"/>
      <c r="B15" s="170" t="s">
        <v>15</v>
      </c>
      <c r="C15" s="259">
        <v>4.7766950000000002E-2</v>
      </c>
      <c r="D15" s="155">
        <v>3.9E-2</v>
      </c>
      <c r="E15" s="313">
        <f>C15*D15</f>
        <v>1.8629110500000001E-3</v>
      </c>
      <c r="F15" s="471">
        <v>0.6014892980187001</v>
      </c>
      <c r="G15" s="155">
        <v>3.4000000000000002E-2</v>
      </c>
      <c r="H15" s="175">
        <f t="shared" si="0"/>
        <v>2.0450636132635806E-2</v>
      </c>
      <c r="I15" s="175">
        <f t="shared" si="1"/>
        <v>0.62193993415133586</v>
      </c>
      <c r="J15" s="175">
        <f t="shared" si="2"/>
        <v>0.62193993415133586</v>
      </c>
    </row>
    <row r="16" spans="1:10" s="176" customFormat="1" ht="15">
      <c r="A16" s="422"/>
      <c r="B16" s="170" t="s">
        <v>16</v>
      </c>
      <c r="C16" s="259"/>
      <c r="D16" s="155"/>
      <c r="E16" s="313"/>
      <c r="F16" s="471">
        <v>0</v>
      </c>
      <c r="G16" s="155"/>
      <c r="H16" s="175">
        <f t="shared" si="0"/>
        <v>0</v>
      </c>
      <c r="I16" s="175">
        <f t="shared" si="1"/>
        <v>0</v>
      </c>
      <c r="J16" s="175">
        <f t="shared" si="2"/>
        <v>0</v>
      </c>
    </row>
    <row r="17" spans="1:10" s="176" customFormat="1" ht="15">
      <c r="A17" s="422"/>
      <c r="B17" s="341" t="s">
        <v>893</v>
      </c>
      <c r="C17" s="399"/>
      <c r="D17" s="297"/>
      <c r="E17" s="400"/>
      <c r="F17" s="472">
        <v>0</v>
      </c>
      <c r="G17" s="297"/>
      <c r="H17" s="401">
        <f t="shared" si="0"/>
        <v>0</v>
      </c>
      <c r="I17" s="401">
        <v>0.1</v>
      </c>
      <c r="J17" s="401">
        <f t="shared" si="2"/>
        <v>0.1</v>
      </c>
    </row>
    <row r="18" spans="1:10" s="176" customFormat="1" ht="15">
      <c r="A18" s="422"/>
      <c r="B18" s="341" t="s">
        <v>894</v>
      </c>
      <c r="C18" s="399">
        <v>0</v>
      </c>
      <c r="D18" s="297"/>
      <c r="E18" s="400"/>
      <c r="F18" s="472">
        <v>0</v>
      </c>
      <c r="G18" s="297"/>
      <c r="H18" s="401">
        <f t="shared" si="0"/>
        <v>0</v>
      </c>
      <c r="I18" s="401">
        <v>0.1</v>
      </c>
      <c r="J18" s="401">
        <f t="shared" si="2"/>
        <v>0.1</v>
      </c>
    </row>
    <row r="19" spans="1:10" s="176" customFormat="1" ht="15">
      <c r="A19" s="422"/>
      <c r="B19" s="170" t="s">
        <v>17</v>
      </c>
      <c r="C19" s="259">
        <v>1.3950750000000001E-2</v>
      </c>
      <c r="D19" s="155">
        <v>3.9E-2</v>
      </c>
      <c r="E19" s="313">
        <f>C19*D19</f>
        <v>5.4407925000000002E-4</v>
      </c>
      <c r="F19" s="471">
        <v>1.7567049484530001E-2</v>
      </c>
      <c r="G19" s="155">
        <v>3.4000000000000002E-2</v>
      </c>
      <c r="H19" s="175">
        <f t="shared" si="0"/>
        <v>5.9727968247402004E-4</v>
      </c>
      <c r="I19" s="175">
        <f t="shared" si="1"/>
        <v>1.8164329167004022E-2</v>
      </c>
      <c r="J19" s="175">
        <f t="shared" si="2"/>
        <v>1.8164329167004022E-2</v>
      </c>
    </row>
    <row r="20" spans="1:10" s="176" customFormat="1" ht="15">
      <c r="A20" s="422"/>
      <c r="B20" s="170" t="s">
        <v>18</v>
      </c>
      <c r="C20" s="259">
        <v>5.4078749999999995E-2</v>
      </c>
      <c r="D20" s="155">
        <v>3.9E-2</v>
      </c>
      <c r="E20" s="313">
        <f>C20*D20</f>
        <v>2.10907125E-3</v>
      </c>
      <c r="F20" s="471">
        <v>6.8094000898559992E-2</v>
      </c>
      <c r="G20" s="155">
        <v>3.4000000000000002E-2</v>
      </c>
      <c r="H20" s="175">
        <f t="shared" si="0"/>
        <v>2.3151960305510398E-3</v>
      </c>
      <c r="I20" s="175">
        <f t="shared" si="1"/>
        <v>7.0409196929111031E-2</v>
      </c>
      <c r="J20" s="175">
        <f t="shared" si="2"/>
        <v>7.0409196929111031E-2</v>
      </c>
    </row>
    <row r="21" spans="1:10" s="176" customFormat="1" ht="15">
      <c r="A21" s="422"/>
      <c r="B21" s="170" t="s">
        <v>963</v>
      </c>
      <c r="C21" s="259">
        <v>0.1097668</v>
      </c>
      <c r="D21" s="155">
        <v>3.9E-2</v>
      </c>
      <c r="E21" s="313">
        <f>C21*D21</f>
        <v>4.2809051999999998E-3</v>
      </c>
      <c r="F21" s="471">
        <v>0.13822342030224</v>
      </c>
      <c r="G21" s="155">
        <v>3.4000000000000002E-2</v>
      </c>
      <c r="H21" s="175">
        <f t="shared" si="0"/>
        <v>4.6995962902761602E-3</v>
      </c>
      <c r="I21" s="175">
        <f t="shared" si="1"/>
        <v>0.14292301659251616</v>
      </c>
      <c r="J21" s="175">
        <f t="shared" si="2"/>
        <v>0.14292301659251616</v>
      </c>
    </row>
    <row r="22" spans="1:10" s="176" customFormat="1" ht="15">
      <c r="A22" s="422"/>
      <c r="B22" s="341" t="s">
        <v>895</v>
      </c>
      <c r="C22" s="399">
        <v>8.6118449999999999E-2</v>
      </c>
      <c r="D22" s="297">
        <v>3.9E-2</v>
      </c>
      <c r="E22" s="400">
        <f>C22*D22</f>
        <v>3.3586195500000002E-3</v>
      </c>
      <c r="F22" s="472">
        <v>0.10844385978699</v>
      </c>
      <c r="G22" s="297">
        <v>3.4000000000000002E-2</v>
      </c>
      <c r="H22" s="401">
        <f t="shared" si="0"/>
        <v>3.6870912327576603E-3</v>
      </c>
      <c r="I22" s="401">
        <v>0</v>
      </c>
      <c r="J22" s="401">
        <f t="shared" si="2"/>
        <v>0</v>
      </c>
    </row>
    <row r="23" spans="1:10" s="176" customFormat="1" ht="15">
      <c r="A23" s="422"/>
      <c r="B23" s="341" t="s">
        <v>21</v>
      </c>
      <c r="C23" s="150"/>
      <c r="D23" s="297"/>
      <c r="E23" s="332"/>
      <c r="F23" s="472">
        <v>0</v>
      </c>
      <c r="G23" s="297"/>
      <c r="H23" s="401">
        <v>0</v>
      </c>
      <c r="I23" s="401">
        <v>0.1</v>
      </c>
      <c r="J23" s="401">
        <f>I23</f>
        <v>0.1</v>
      </c>
    </row>
    <row r="24" spans="1:10" s="176" customFormat="1" ht="15">
      <c r="A24" s="422"/>
      <c r="B24" s="170"/>
      <c r="C24" s="154"/>
      <c r="D24" s="155"/>
      <c r="E24" s="173"/>
      <c r="F24" s="471"/>
      <c r="G24" s="155"/>
      <c r="H24" s="175"/>
      <c r="I24" s="175"/>
      <c r="J24" s="175"/>
    </row>
    <row r="25" spans="1:10" s="176" customFormat="1" ht="15">
      <c r="A25" s="422"/>
      <c r="B25" s="170"/>
      <c r="C25" s="154"/>
      <c r="D25" s="155"/>
      <c r="E25" s="173"/>
      <c r="F25" s="471"/>
      <c r="G25" s="155"/>
      <c r="H25" s="175"/>
      <c r="I25" s="175"/>
      <c r="J25" s="175"/>
    </row>
    <row r="26" spans="1:10" s="176" customFormat="1" ht="18.600000000000001" customHeight="1">
      <c r="A26" s="219" t="s">
        <v>22</v>
      </c>
      <c r="B26" s="314" t="s">
        <v>23</v>
      </c>
      <c r="C26" s="154"/>
      <c r="D26" s="155"/>
      <c r="E26" s="173"/>
      <c r="F26" s="471"/>
      <c r="G26" s="155"/>
      <c r="H26" s="175"/>
      <c r="I26" s="175"/>
      <c r="J26" s="175"/>
    </row>
    <row r="27" spans="1:10" s="176" customFormat="1" ht="17.45" customHeight="1">
      <c r="A27" s="219"/>
      <c r="B27" s="170" t="s">
        <v>24</v>
      </c>
      <c r="C27" s="154"/>
      <c r="D27" s="155"/>
      <c r="E27" s="173"/>
      <c r="F27" s="248">
        <v>0.5</v>
      </c>
      <c r="G27" s="155"/>
      <c r="H27" s="175"/>
      <c r="I27" s="248">
        <v>0.5</v>
      </c>
      <c r="J27" s="248">
        <v>0.5</v>
      </c>
    </row>
    <row r="28" spans="1:10" s="176" customFormat="1" ht="17.45" customHeight="1">
      <c r="A28" s="422"/>
      <c r="B28" s="170" t="s">
        <v>25</v>
      </c>
      <c r="C28" s="154"/>
      <c r="D28" s="155"/>
      <c r="E28" s="173"/>
      <c r="F28" s="248">
        <v>0.5</v>
      </c>
      <c r="G28" s="155"/>
      <c r="H28" s="175"/>
      <c r="I28" s="248">
        <v>0.5</v>
      </c>
      <c r="J28" s="248">
        <v>0.5</v>
      </c>
    </row>
    <row r="29" spans="1:10" s="176" customFormat="1" ht="12.75" customHeight="1">
      <c r="A29" s="422"/>
      <c r="B29" s="170" t="s">
        <v>26</v>
      </c>
      <c r="C29" s="154"/>
      <c r="D29" s="155"/>
      <c r="E29" s="173"/>
      <c r="F29" s="248">
        <v>1</v>
      </c>
      <c r="G29" s="155"/>
      <c r="H29" s="175"/>
      <c r="I29" s="248">
        <v>1</v>
      </c>
      <c r="J29" s="248">
        <v>1</v>
      </c>
    </row>
    <row r="30" spans="1:10" s="176" customFormat="1" ht="12.75" customHeight="1">
      <c r="A30" s="422"/>
      <c r="B30" s="170" t="s">
        <v>27</v>
      </c>
      <c r="C30" s="154"/>
      <c r="D30" s="155"/>
      <c r="E30" s="173"/>
      <c r="F30" s="248">
        <v>1</v>
      </c>
      <c r="G30" s="155"/>
      <c r="H30" s="175"/>
      <c r="I30" s="248">
        <v>1</v>
      </c>
      <c r="J30" s="248">
        <v>1</v>
      </c>
    </row>
    <row r="31" spans="1:10" s="176" customFormat="1" ht="12.75" customHeight="1">
      <c r="A31" s="422"/>
      <c r="B31" s="170"/>
      <c r="C31" s="154"/>
      <c r="D31" s="155"/>
      <c r="E31" s="173"/>
      <c r="F31" s="471"/>
      <c r="G31" s="155"/>
      <c r="H31" s="175"/>
      <c r="I31" s="175"/>
      <c r="J31" s="175"/>
    </row>
    <row r="32" spans="1:10" s="176" customFormat="1" ht="12.75" customHeight="1">
      <c r="A32" s="422"/>
      <c r="B32" s="170"/>
      <c r="C32" s="154"/>
      <c r="D32" s="155"/>
      <c r="E32" s="173"/>
      <c r="F32" s="471"/>
      <c r="G32" s="155"/>
      <c r="H32" s="175"/>
      <c r="I32" s="175"/>
      <c r="J32" s="175"/>
    </row>
    <row r="33" spans="1:10" s="176" customFormat="1" ht="12.75" customHeight="1">
      <c r="A33" s="236"/>
      <c r="B33" s="315"/>
      <c r="C33" s="302"/>
      <c r="D33" s="186"/>
      <c r="E33" s="303"/>
      <c r="F33" s="473"/>
      <c r="G33" s="186"/>
      <c r="H33" s="188"/>
      <c r="I33" s="188"/>
      <c r="J33" s="187"/>
    </row>
    <row r="34" spans="1:10" s="176" customFormat="1" ht="12.75" customHeight="1">
      <c r="A34" s="236"/>
      <c r="B34" s="315"/>
      <c r="C34" s="302"/>
      <c r="D34" s="186"/>
      <c r="E34" s="303"/>
      <c r="F34" s="473"/>
      <c r="G34" s="186"/>
      <c r="H34" s="188"/>
      <c r="I34" s="188"/>
      <c r="J34" s="187"/>
    </row>
    <row r="35" spans="1:10" s="176" customFormat="1" ht="12.75" customHeight="1">
      <c r="A35" s="236"/>
      <c r="B35" s="315"/>
      <c r="C35" s="302"/>
      <c r="D35" s="186"/>
      <c r="E35" s="303"/>
      <c r="F35" s="473"/>
      <c r="G35" s="186"/>
      <c r="H35" s="188"/>
      <c r="I35" s="188"/>
      <c r="J35" s="187"/>
    </row>
    <row r="36" spans="1:10" s="176" customFormat="1" ht="12.75" customHeight="1">
      <c r="A36" s="465" t="s">
        <v>645</v>
      </c>
      <c r="B36" s="465"/>
      <c r="C36" s="302"/>
      <c r="D36" s="186"/>
      <c r="E36" s="303"/>
      <c r="F36" s="473"/>
      <c r="G36" s="186"/>
      <c r="H36" s="188"/>
      <c r="I36" s="188"/>
      <c r="J36" s="187"/>
    </row>
    <row r="37" spans="1:10" ht="12.75" customHeight="1">
      <c r="A37" s="465" t="s">
        <v>861</v>
      </c>
      <c r="B37" s="465"/>
    </row>
    <row r="38" spans="1:10" ht="12.75" customHeight="1"/>
    <row r="39" spans="1:10" ht="18.75" thickBot="1">
      <c r="B39" s="316" t="s">
        <v>28</v>
      </c>
    </row>
    <row r="40" spans="1:10" ht="44.25" customHeight="1" thickBot="1">
      <c r="A40" s="197"/>
      <c r="B40" s="198" t="s">
        <v>29</v>
      </c>
      <c r="C40" s="317" t="s">
        <v>30</v>
      </c>
      <c r="D40" s="199" t="s">
        <v>3</v>
      </c>
      <c r="E40" s="305" t="s">
        <v>31</v>
      </c>
      <c r="F40" s="469" t="s">
        <v>798</v>
      </c>
      <c r="G40" s="201" t="s">
        <v>3</v>
      </c>
      <c r="H40" s="202" t="s">
        <v>4</v>
      </c>
      <c r="I40" s="203" t="s">
        <v>799</v>
      </c>
      <c r="J40" s="204" t="s">
        <v>952</v>
      </c>
    </row>
    <row r="41" spans="1:10" s="176" customFormat="1" ht="15">
      <c r="A41" s="205" t="s">
        <v>32</v>
      </c>
      <c r="B41" s="206" t="s">
        <v>33</v>
      </c>
      <c r="C41" s="207"/>
      <c r="D41" s="155"/>
      <c r="E41" s="208"/>
      <c r="F41" s="474"/>
      <c r="G41" s="210"/>
      <c r="H41" s="211"/>
      <c r="I41" s="211"/>
      <c r="J41" s="212"/>
    </row>
    <row r="42" spans="1:10" s="176" customFormat="1" ht="15">
      <c r="A42" s="213"/>
      <c r="B42" s="169"/>
      <c r="C42" s="154"/>
      <c r="D42" s="155"/>
      <c r="E42" s="173"/>
      <c r="F42" s="475"/>
      <c r="G42" s="155"/>
      <c r="H42" s="181"/>
      <c r="I42" s="181"/>
      <c r="J42" s="165"/>
    </row>
    <row r="43" spans="1:10" s="176" customFormat="1" ht="15">
      <c r="A43" s="213" t="s">
        <v>34</v>
      </c>
      <c r="B43" s="215" t="s">
        <v>35</v>
      </c>
      <c r="C43" s="154"/>
      <c r="D43" s="155"/>
      <c r="E43" s="173"/>
      <c r="F43" s="475"/>
      <c r="G43" s="155"/>
      <c r="H43" s="181"/>
      <c r="I43" s="181"/>
      <c r="J43" s="165"/>
    </row>
    <row r="44" spans="1:10" s="176" customFormat="1" ht="15">
      <c r="A44" s="213"/>
      <c r="B44" s="182" t="s">
        <v>36</v>
      </c>
      <c r="C44" s="154"/>
      <c r="D44" s="155"/>
      <c r="E44" s="173"/>
      <c r="F44" s="475"/>
      <c r="G44" s="155"/>
      <c r="H44" s="181"/>
      <c r="I44" s="181"/>
      <c r="J44" s="165"/>
    </row>
    <row r="45" spans="1:10" s="176" customFormat="1" ht="15">
      <c r="A45" s="213"/>
      <c r="B45" s="182" t="s">
        <v>37</v>
      </c>
      <c r="C45" s="154"/>
      <c r="D45" s="155"/>
      <c r="E45" s="173"/>
      <c r="F45" s="475"/>
      <c r="G45" s="155"/>
      <c r="H45" s="181"/>
      <c r="I45" s="181"/>
      <c r="J45" s="165"/>
    </row>
    <row r="46" spans="1:10" s="176" customFormat="1" ht="15">
      <c r="A46" s="213"/>
      <c r="B46" s="182" t="s">
        <v>38</v>
      </c>
      <c r="C46" s="154"/>
      <c r="D46" s="155"/>
      <c r="E46" s="173"/>
      <c r="F46" s="475"/>
      <c r="G46" s="155"/>
      <c r="H46" s="181"/>
      <c r="I46" s="181"/>
      <c r="J46" s="165"/>
    </row>
    <row r="47" spans="1:10" s="176" customFormat="1" ht="15">
      <c r="A47" s="213"/>
      <c r="B47" s="182" t="s">
        <v>790</v>
      </c>
      <c r="C47" s="154"/>
      <c r="D47" s="155"/>
      <c r="E47" s="173"/>
      <c r="F47" s="475"/>
      <c r="G47" s="155"/>
      <c r="H47" s="181"/>
      <c r="I47" s="181"/>
      <c r="J47" s="165"/>
    </row>
    <row r="48" spans="1:10" s="176" customFormat="1" ht="15">
      <c r="A48" s="213"/>
      <c r="B48" s="182" t="s">
        <v>39</v>
      </c>
      <c r="C48" s="154"/>
      <c r="D48" s="155"/>
      <c r="E48" s="173"/>
      <c r="F48" s="475"/>
      <c r="G48" s="155"/>
      <c r="H48" s="181"/>
      <c r="I48" s="181"/>
      <c r="J48" s="165"/>
    </row>
    <row r="49" spans="1:10" s="176" customFormat="1" ht="15">
      <c r="A49" s="213"/>
      <c r="B49" s="182" t="s">
        <v>40</v>
      </c>
      <c r="C49" s="418">
        <v>1.13559802</v>
      </c>
      <c r="D49" s="183">
        <v>0.1459</v>
      </c>
      <c r="E49" s="419">
        <f>C49*D49</f>
        <v>0.16568375111799999</v>
      </c>
      <c r="F49" s="476">
        <v>1.96685</v>
      </c>
      <c r="G49" s="183">
        <v>0.1</v>
      </c>
      <c r="H49" s="216">
        <f>F49*G49</f>
        <v>0.196685</v>
      </c>
      <c r="I49" s="216">
        <f>F49+H49</f>
        <v>2.163535</v>
      </c>
      <c r="J49" s="216">
        <f>I49*115/100</f>
        <v>2.48806525</v>
      </c>
    </row>
    <row r="50" spans="1:10" s="176" customFormat="1" ht="15">
      <c r="A50" s="213"/>
      <c r="B50" s="182" t="s">
        <v>41</v>
      </c>
      <c r="C50" s="418">
        <v>1.39711166</v>
      </c>
      <c r="D50" s="183">
        <v>0.1459</v>
      </c>
      <c r="E50" s="419">
        <f>C50*D50</f>
        <v>0.203838591194</v>
      </c>
      <c r="F50" s="476">
        <v>2.5023991999999997</v>
      </c>
      <c r="G50" s="183">
        <v>0.1</v>
      </c>
      <c r="H50" s="216">
        <f t="shared" ref="H50:H52" si="3">F50*G50</f>
        <v>0.25023992</v>
      </c>
      <c r="I50" s="216">
        <f t="shared" ref="I50:I52" si="4">F50+H50</f>
        <v>2.7526391199999996</v>
      </c>
      <c r="J50" s="216">
        <f t="shared" ref="J50:J52" si="5">I50*115/100</f>
        <v>3.1655349879999992</v>
      </c>
    </row>
    <row r="51" spans="1:10" s="176" customFormat="1" ht="15">
      <c r="A51" s="213"/>
      <c r="B51" s="182" t="s">
        <v>42</v>
      </c>
      <c r="C51" s="418">
        <v>1.7998978999999999</v>
      </c>
      <c r="D51" s="183">
        <v>0.1459</v>
      </c>
      <c r="E51" s="419">
        <f>C51*D51</f>
        <v>0.26260510361</v>
      </c>
      <c r="F51" s="476">
        <v>3.2239359999999997</v>
      </c>
      <c r="G51" s="183">
        <v>0.1</v>
      </c>
      <c r="H51" s="216">
        <f t="shared" si="3"/>
        <v>0.3223936</v>
      </c>
      <c r="I51" s="216">
        <f t="shared" si="4"/>
        <v>3.5463295999999995</v>
      </c>
      <c r="J51" s="216">
        <f t="shared" si="5"/>
        <v>4.0782790399999991</v>
      </c>
    </row>
    <row r="52" spans="1:10" s="176" customFormat="1" ht="15">
      <c r="A52" s="213"/>
      <c r="B52" s="182" t="s">
        <v>43</v>
      </c>
      <c r="C52" s="418">
        <v>2.1472373</v>
      </c>
      <c r="D52" s="183">
        <v>0.1459</v>
      </c>
      <c r="E52" s="419">
        <f>C52*D52</f>
        <v>0.31328192207</v>
      </c>
      <c r="F52" s="476">
        <v>3.8460832000000003</v>
      </c>
      <c r="G52" s="183">
        <v>0.1</v>
      </c>
      <c r="H52" s="216">
        <f t="shared" si="3"/>
        <v>0.38460832000000006</v>
      </c>
      <c r="I52" s="216">
        <f t="shared" si="4"/>
        <v>4.2306915200000006</v>
      </c>
      <c r="J52" s="216">
        <f t="shared" si="5"/>
        <v>4.8652952480000007</v>
      </c>
    </row>
    <row r="53" spans="1:10" s="176" customFormat="1" ht="15">
      <c r="A53" s="213"/>
      <c r="B53" s="182"/>
      <c r="C53" s="418"/>
      <c r="D53" s="183"/>
      <c r="E53" s="419"/>
      <c r="F53" s="477"/>
      <c r="G53" s="183"/>
      <c r="H53" s="216"/>
      <c r="I53" s="216"/>
      <c r="J53" s="216"/>
    </row>
    <row r="54" spans="1:10" s="176" customFormat="1" ht="15">
      <c r="A54" s="213" t="s">
        <v>22</v>
      </c>
      <c r="B54" s="215" t="s">
        <v>44</v>
      </c>
      <c r="C54" s="418"/>
      <c r="D54" s="183"/>
      <c r="E54" s="419"/>
      <c r="F54" s="477"/>
      <c r="G54" s="183"/>
      <c r="H54" s="216"/>
      <c r="I54" s="216"/>
      <c r="J54" s="216"/>
    </row>
    <row r="55" spans="1:10" s="176" customFormat="1" ht="15">
      <c r="A55" s="213"/>
      <c r="B55" s="218"/>
      <c r="C55" s="418"/>
      <c r="D55" s="183"/>
      <c r="E55" s="419"/>
      <c r="F55" s="477"/>
      <c r="G55" s="183"/>
      <c r="H55" s="216"/>
      <c r="I55" s="216"/>
      <c r="J55" s="216"/>
    </row>
    <row r="56" spans="1:10" s="176" customFormat="1" ht="15">
      <c r="A56" s="213"/>
      <c r="B56" s="182" t="s">
        <v>45</v>
      </c>
      <c r="C56" s="418"/>
      <c r="D56" s="183"/>
      <c r="E56" s="419"/>
      <c r="F56" s="477"/>
      <c r="G56" s="183"/>
      <c r="H56" s="216"/>
      <c r="I56" s="216"/>
      <c r="J56" s="216"/>
    </row>
    <row r="57" spans="1:10" s="176" customFormat="1" ht="15">
      <c r="A57" s="213"/>
      <c r="B57" s="182" t="s">
        <v>39</v>
      </c>
      <c r="C57" s="418"/>
      <c r="D57" s="183"/>
      <c r="E57" s="419"/>
      <c r="F57" s="477"/>
      <c r="G57" s="183"/>
      <c r="H57" s="216"/>
      <c r="I57" s="216"/>
      <c r="J57" s="216"/>
    </row>
    <row r="58" spans="1:10" s="176" customFormat="1" ht="15">
      <c r="A58" s="213"/>
      <c r="B58" s="182" t="s">
        <v>40</v>
      </c>
      <c r="C58" s="418">
        <v>1.13559802</v>
      </c>
      <c r="D58" s="183">
        <v>0.1459</v>
      </c>
      <c r="E58" s="419">
        <f>C58*D58</f>
        <v>0.16568375111799999</v>
      </c>
      <c r="F58" s="476">
        <v>1.96685</v>
      </c>
      <c r="G58" s="183">
        <v>0.1</v>
      </c>
      <c r="H58" s="216">
        <f>F58*G58</f>
        <v>0.196685</v>
      </c>
      <c r="I58" s="216">
        <f>F58+H58</f>
        <v>2.163535</v>
      </c>
      <c r="J58" s="216">
        <f>I58*115/100</f>
        <v>2.48806525</v>
      </c>
    </row>
    <row r="59" spans="1:10" s="176" customFormat="1" ht="15">
      <c r="A59" s="219"/>
      <c r="B59" s="182" t="s">
        <v>41</v>
      </c>
      <c r="C59" s="418">
        <v>1.39711166</v>
      </c>
      <c r="D59" s="183">
        <v>0.1459</v>
      </c>
      <c r="E59" s="419">
        <f>C59*D59</f>
        <v>0.203838591194</v>
      </c>
      <c r="F59" s="476">
        <v>2.5023991999999997</v>
      </c>
      <c r="G59" s="183">
        <v>0.1</v>
      </c>
      <c r="H59" s="216">
        <f t="shared" ref="H59:H61" si="6">F59*G59</f>
        <v>0.25023992</v>
      </c>
      <c r="I59" s="216">
        <f t="shared" ref="I59:I61" si="7">F59+H59</f>
        <v>2.7526391199999996</v>
      </c>
      <c r="J59" s="216">
        <f t="shared" ref="J59:J61" si="8">I59*115/100</f>
        <v>3.1655349879999992</v>
      </c>
    </row>
    <row r="60" spans="1:10" s="176" customFormat="1" ht="15">
      <c r="A60" s="219"/>
      <c r="B60" s="182" t="s">
        <v>42</v>
      </c>
      <c r="C60" s="418">
        <v>1.7998978999999999</v>
      </c>
      <c r="D60" s="183">
        <v>0.1459</v>
      </c>
      <c r="E60" s="419">
        <f>C60*D60</f>
        <v>0.26260510361</v>
      </c>
      <c r="F60" s="476">
        <v>3.2239359999999997</v>
      </c>
      <c r="G60" s="183">
        <v>0.1</v>
      </c>
      <c r="H60" s="216">
        <f t="shared" si="6"/>
        <v>0.3223936</v>
      </c>
      <c r="I60" s="216">
        <f t="shared" si="7"/>
        <v>3.5463295999999995</v>
      </c>
      <c r="J60" s="216">
        <f t="shared" si="8"/>
        <v>4.0782790399999991</v>
      </c>
    </row>
    <row r="61" spans="1:10" s="176" customFormat="1" ht="15">
      <c r="A61" s="219"/>
      <c r="B61" s="182" t="s">
        <v>43</v>
      </c>
      <c r="C61" s="418">
        <v>2.1472373</v>
      </c>
      <c r="D61" s="183">
        <v>0.1459</v>
      </c>
      <c r="E61" s="419">
        <f>C61*D61</f>
        <v>0.31328192207</v>
      </c>
      <c r="F61" s="476">
        <v>3.8460832000000003</v>
      </c>
      <c r="G61" s="183">
        <v>0.1</v>
      </c>
      <c r="H61" s="216">
        <f t="shared" si="6"/>
        <v>0.38460832000000006</v>
      </c>
      <c r="I61" s="216">
        <f t="shared" si="7"/>
        <v>4.2306915200000006</v>
      </c>
      <c r="J61" s="216">
        <f t="shared" si="8"/>
        <v>4.8652952480000007</v>
      </c>
    </row>
    <row r="62" spans="1:10" s="176" customFormat="1" ht="15">
      <c r="A62" s="219"/>
      <c r="B62" s="182"/>
      <c r="C62" s="418"/>
      <c r="D62" s="183"/>
      <c r="E62" s="419"/>
      <c r="F62" s="477"/>
      <c r="G62" s="183"/>
      <c r="H62" s="216"/>
      <c r="I62" s="216"/>
      <c r="J62" s="216"/>
    </row>
    <row r="63" spans="1:10" s="176" customFormat="1" ht="15">
      <c r="A63" s="213" t="s">
        <v>178</v>
      </c>
      <c r="B63" s="215" t="s">
        <v>92</v>
      </c>
      <c r="C63" s="418"/>
      <c r="D63" s="183"/>
      <c r="E63" s="419"/>
      <c r="F63" s="477"/>
      <c r="G63" s="183"/>
      <c r="H63" s="216"/>
      <c r="I63" s="216"/>
      <c r="J63" s="216"/>
    </row>
    <row r="64" spans="1:10" s="176" customFormat="1" ht="15">
      <c r="A64" s="213"/>
      <c r="B64" s="182" t="s">
        <v>741</v>
      </c>
      <c r="C64" s="418"/>
      <c r="D64" s="183"/>
      <c r="E64" s="419"/>
      <c r="F64" s="477"/>
      <c r="G64" s="183"/>
      <c r="H64" s="216"/>
      <c r="I64" s="216"/>
      <c r="J64" s="216"/>
    </row>
    <row r="65" spans="1:10" s="176" customFormat="1" ht="15">
      <c r="A65" s="213"/>
      <c r="B65" s="182" t="s">
        <v>742</v>
      </c>
      <c r="C65" s="418"/>
      <c r="D65" s="183"/>
      <c r="E65" s="419"/>
      <c r="F65" s="477"/>
      <c r="G65" s="183"/>
      <c r="H65" s="216"/>
      <c r="I65" s="216"/>
      <c r="J65" s="216"/>
    </row>
    <row r="66" spans="1:10" s="176" customFormat="1" ht="15">
      <c r="A66" s="213"/>
      <c r="B66" s="182" t="s">
        <v>160</v>
      </c>
      <c r="C66" s="418"/>
      <c r="D66" s="183"/>
      <c r="E66" s="419"/>
      <c r="F66" s="477"/>
      <c r="G66" s="183"/>
      <c r="H66" s="216"/>
      <c r="I66" s="216"/>
      <c r="J66" s="216"/>
    </row>
    <row r="67" spans="1:10" s="176" customFormat="1" ht="15">
      <c r="A67" s="213"/>
      <c r="B67" s="182" t="s">
        <v>161</v>
      </c>
      <c r="C67" s="418"/>
      <c r="D67" s="183"/>
      <c r="E67" s="419"/>
      <c r="F67" s="477"/>
      <c r="G67" s="183"/>
      <c r="H67" s="216"/>
      <c r="I67" s="216"/>
      <c r="J67" s="216"/>
    </row>
    <row r="68" spans="1:10" s="176" customFormat="1" ht="15">
      <c r="A68" s="219"/>
      <c r="B68" s="182" t="s">
        <v>162</v>
      </c>
      <c r="C68" s="418"/>
      <c r="D68" s="183"/>
      <c r="E68" s="419"/>
      <c r="F68" s="478">
        <v>126.3</v>
      </c>
      <c r="G68" s="183"/>
      <c r="H68" s="216">
        <v>0</v>
      </c>
      <c r="I68" s="165">
        <v>126.3</v>
      </c>
      <c r="J68" s="165">
        <f>I68*115/100</f>
        <v>145.245</v>
      </c>
    </row>
    <row r="69" spans="1:10" s="176" customFormat="1" ht="15">
      <c r="A69" s="219"/>
      <c r="B69" s="182"/>
      <c r="C69" s="154"/>
      <c r="D69" s="183"/>
      <c r="E69" s="178"/>
      <c r="F69" s="475"/>
      <c r="G69" s="183"/>
      <c r="H69" s="181"/>
      <c r="I69" s="181"/>
      <c r="J69" s="165"/>
    </row>
    <row r="70" spans="1:10" s="176" customFormat="1" ht="15">
      <c r="A70" s="219"/>
      <c r="B70" s="318" t="s">
        <v>719</v>
      </c>
      <c r="C70" s="154"/>
      <c r="D70" s="183"/>
      <c r="E70" s="178"/>
      <c r="F70" s="475"/>
      <c r="G70" s="183"/>
      <c r="H70" s="181"/>
      <c r="I70" s="181"/>
      <c r="J70" s="165"/>
    </row>
    <row r="71" spans="1:10" s="176" customFormat="1" ht="15">
      <c r="A71" s="219"/>
      <c r="B71" s="182"/>
      <c r="C71" s="154"/>
      <c r="D71" s="183"/>
      <c r="E71" s="178"/>
      <c r="F71" s="475"/>
      <c r="G71" s="183"/>
      <c r="H71" s="181"/>
      <c r="I71" s="181"/>
      <c r="J71" s="165"/>
    </row>
    <row r="72" spans="1:10" s="176" customFormat="1" ht="15">
      <c r="A72" s="219"/>
      <c r="B72" s="182"/>
      <c r="C72" s="154"/>
      <c r="D72" s="183"/>
      <c r="E72" s="178"/>
      <c r="F72" s="475"/>
      <c r="G72" s="183"/>
      <c r="H72" s="181"/>
      <c r="I72" s="181"/>
      <c r="J72" s="165"/>
    </row>
    <row r="73" spans="1:10" s="176" customFormat="1" ht="15">
      <c r="A73" s="219" t="s">
        <v>862</v>
      </c>
      <c r="B73" s="215" t="s">
        <v>47</v>
      </c>
      <c r="C73" s="154"/>
      <c r="D73" s="183"/>
      <c r="E73" s="178"/>
      <c r="F73" s="475"/>
      <c r="G73" s="183"/>
      <c r="H73" s="181"/>
      <c r="I73" s="181"/>
      <c r="J73" s="165"/>
    </row>
    <row r="74" spans="1:10" s="176" customFormat="1" ht="15">
      <c r="A74" s="219"/>
      <c r="B74" s="182" t="s">
        <v>48</v>
      </c>
      <c r="C74" s="154"/>
      <c r="D74" s="183"/>
      <c r="E74" s="178"/>
      <c r="F74" s="475"/>
      <c r="G74" s="183"/>
      <c r="H74" s="181"/>
      <c r="I74" s="181"/>
      <c r="J74" s="165"/>
    </row>
    <row r="75" spans="1:10" s="176" customFormat="1" ht="15">
      <c r="A75" s="219"/>
      <c r="B75" s="182" t="s">
        <v>49</v>
      </c>
      <c r="C75" s="154"/>
      <c r="D75" s="183"/>
      <c r="E75" s="178"/>
      <c r="F75" s="475"/>
      <c r="G75" s="183"/>
      <c r="H75" s="181"/>
      <c r="I75" s="181"/>
      <c r="J75" s="165"/>
    </row>
    <row r="76" spans="1:10" s="176" customFormat="1" ht="15">
      <c r="A76" s="219"/>
      <c r="B76" s="182" t="s">
        <v>50</v>
      </c>
      <c r="C76" s="154"/>
      <c r="D76" s="183"/>
      <c r="E76" s="178"/>
      <c r="F76" s="475"/>
      <c r="G76" s="183"/>
      <c r="H76" s="181"/>
      <c r="I76" s="181"/>
      <c r="J76" s="165"/>
    </row>
    <row r="77" spans="1:10" s="176" customFormat="1" ht="15">
      <c r="A77" s="219"/>
      <c r="B77" s="182" t="s">
        <v>51</v>
      </c>
      <c r="C77" s="154"/>
      <c r="D77" s="183"/>
      <c r="E77" s="178"/>
      <c r="F77" s="475"/>
      <c r="G77" s="183"/>
      <c r="H77" s="181"/>
      <c r="I77" s="181"/>
      <c r="J77" s="165"/>
    </row>
    <row r="78" spans="1:10" s="176" customFormat="1" ht="15">
      <c r="A78" s="219"/>
      <c r="B78" s="182" t="s">
        <v>52</v>
      </c>
      <c r="C78" s="154"/>
      <c r="D78" s="183"/>
      <c r="E78" s="178"/>
      <c r="F78" s="475"/>
      <c r="G78" s="183"/>
      <c r="H78" s="181"/>
      <c r="I78" s="181"/>
      <c r="J78" s="165"/>
    </row>
    <row r="79" spans="1:10" s="176" customFormat="1" ht="15">
      <c r="A79" s="219"/>
      <c r="B79" s="182" t="s">
        <v>53</v>
      </c>
      <c r="C79" s="154"/>
      <c r="D79" s="183"/>
      <c r="E79" s="178"/>
      <c r="F79" s="475"/>
      <c r="G79" s="183"/>
      <c r="H79" s="181"/>
      <c r="I79" s="181"/>
      <c r="J79" s="165"/>
    </row>
    <row r="80" spans="1:10" s="176" customFormat="1" ht="15">
      <c r="A80" s="219"/>
      <c r="B80" s="182" t="s">
        <v>54</v>
      </c>
      <c r="C80" s="154"/>
      <c r="D80" s="183"/>
      <c r="E80" s="178"/>
      <c r="F80" s="475"/>
      <c r="G80" s="183"/>
      <c r="H80" s="181"/>
      <c r="I80" s="181"/>
      <c r="J80" s="165"/>
    </row>
    <row r="81" spans="1:10" s="176" customFormat="1" ht="15">
      <c r="A81" s="219"/>
      <c r="B81" s="182" t="s">
        <v>55</v>
      </c>
      <c r="C81" s="154"/>
      <c r="D81" s="183"/>
      <c r="E81" s="178"/>
      <c r="F81" s="475"/>
      <c r="G81" s="183"/>
      <c r="H81" s="181"/>
      <c r="I81" s="181"/>
      <c r="J81" s="165"/>
    </row>
    <row r="82" spans="1:10" s="176" customFormat="1" ht="15">
      <c r="A82" s="219"/>
      <c r="B82" s="182" t="s">
        <v>56</v>
      </c>
      <c r="C82" s="154"/>
      <c r="D82" s="183"/>
      <c r="E82" s="178"/>
      <c r="F82" s="475"/>
      <c r="G82" s="183"/>
      <c r="H82" s="181"/>
      <c r="I82" s="181"/>
      <c r="J82" s="165"/>
    </row>
    <row r="83" spans="1:10" s="176" customFormat="1" ht="15">
      <c r="A83" s="219"/>
      <c r="B83" s="182" t="s">
        <v>57</v>
      </c>
      <c r="C83" s="154">
        <v>704.80156599999998</v>
      </c>
      <c r="D83" s="183">
        <v>0.1459</v>
      </c>
      <c r="E83" s="178">
        <f>C83*D83</f>
        <v>102.83054847939999</v>
      </c>
      <c r="F83" s="478">
        <v>1501.1791600000001</v>
      </c>
      <c r="G83" s="183">
        <v>0.1</v>
      </c>
      <c r="H83" s="165">
        <f>F83*G83</f>
        <v>150.11791600000001</v>
      </c>
      <c r="I83" s="165">
        <f>F83+H83</f>
        <v>1651.2970760000001</v>
      </c>
      <c r="J83" s="165">
        <f>I83*115/100</f>
        <v>1898.9916374000002</v>
      </c>
    </row>
    <row r="84" spans="1:10" s="176" customFormat="1" ht="15">
      <c r="A84" s="219"/>
      <c r="B84" s="182"/>
      <c r="C84" s="154"/>
      <c r="D84" s="183"/>
      <c r="E84" s="178"/>
      <c r="F84" s="475"/>
      <c r="G84" s="183"/>
      <c r="H84" s="181"/>
      <c r="I84" s="181"/>
      <c r="J84" s="165"/>
    </row>
    <row r="85" spans="1:10" s="176" customFormat="1" ht="15">
      <c r="A85" s="219"/>
      <c r="B85" s="182" t="s">
        <v>791</v>
      </c>
      <c r="C85" s="154"/>
      <c r="D85" s="183"/>
      <c r="E85" s="178"/>
      <c r="F85" s="475"/>
      <c r="G85" s="183"/>
      <c r="H85" s="181"/>
      <c r="I85" s="181"/>
      <c r="J85" s="165"/>
    </row>
    <row r="86" spans="1:10" s="176" customFormat="1" ht="15">
      <c r="A86" s="219"/>
      <c r="B86" s="182" t="s">
        <v>58</v>
      </c>
      <c r="C86" s="154"/>
      <c r="D86" s="183"/>
      <c r="E86" s="178"/>
      <c r="F86" s="475"/>
      <c r="G86" s="183"/>
      <c r="H86" s="181"/>
      <c r="I86" s="181"/>
      <c r="J86" s="165"/>
    </row>
    <row r="87" spans="1:10" s="176" customFormat="1" ht="15">
      <c r="A87" s="219"/>
      <c r="B87" s="182" t="s">
        <v>59</v>
      </c>
      <c r="C87" s="154"/>
      <c r="D87" s="183"/>
      <c r="E87" s="178"/>
      <c r="F87" s="475"/>
      <c r="G87" s="183"/>
      <c r="H87" s="181"/>
      <c r="I87" s="181"/>
      <c r="J87" s="165"/>
    </row>
    <row r="88" spans="1:10" s="176" customFormat="1" ht="15">
      <c r="A88" s="219"/>
      <c r="B88" s="182"/>
      <c r="C88" s="154"/>
      <c r="D88" s="183"/>
      <c r="E88" s="178"/>
      <c r="F88" s="475"/>
      <c r="G88" s="183"/>
      <c r="H88" s="181"/>
      <c r="I88" s="181"/>
      <c r="J88" s="165"/>
    </row>
    <row r="89" spans="1:10" s="176" customFormat="1" ht="13.5" customHeight="1">
      <c r="A89" s="219"/>
      <c r="B89" s="182" t="s">
        <v>902</v>
      </c>
      <c r="C89" s="418">
        <v>1.8800939999999999</v>
      </c>
      <c r="D89" s="183">
        <v>0.1459</v>
      </c>
      <c r="E89" s="418">
        <f>C89*D89</f>
        <v>0.27430571459999997</v>
      </c>
      <c r="F89" s="479">
        <v>4490.1232799999998</v>
      </c>
      <c r="G89" s="183">
        <v>0.1</v>
      </c>
      <c r="H89" s="220">
        <f>F89*G89</f>
        <v>449.01232800000002</v>
      </c>
      <c r="I89" s="220">
        <f>F89+H89</f>
        <v>4939.1356079999996</v>
      </c>
      <c r="J89" s="220">
        <f>I89*115/100</f>
        <v>5680.0059491999991</v>
      </c>
    </row>
    <row r="90" spans="1:10" s="176" customFormat="1" ht="15">
      <c r="A90" s="219"/>
      <c r="B90" s="182" t="s">
        <v>901</v>
      </c>
      <c r="C90" s="418">
        <v>2.1350219999999998</v>
      </c>
      <c r="D90" s="183">
        <v>0.1459</v>
      </c>
      <c r="E90" s="418">
        <f>C90*D90</f>
        <v>0.31149970979999997</v>
      </c>
      <c r="F90" s="476">
        <v>3.8242355999999997</v>
      </c>
      <c r="G90" s="183">
        <v>0.1</v>
      </c>
      <c r="H90" s="216">
        <f t="shared" ref="H90:H93" si="9">F90*G90</f>
        <v>0.38242356</v>
      </c>
      <c r="I90" s="216">
        <f t="shared" ref="I90:I93" si="10">F90+H90</f>
        <v>4.2066591600000001</v>
      </c>
      <c r="J90" s="216">
        <f t="shared" ref="J90:J93" si="11">I90*115/100</f>
        <v>4.8376580339999995</v>
      </c>
    </row>
    <row r="91" spans="1:10" s="176" customFormat="1" ht="15">
      <c r="A91" s="219"/>
      <c r="B91" s="221" t="s">
        <v>60</v>
      </c>
      <c r="C91" s="154">
        <v>838.09704399999998</v>
      </c>
      <c r="D91" s="183">
        <v>0.1459</v>
      </c>
      <c r="E91" s="178">
        <f>C91*D91</f>
        <v>122.27835871959999</v>
      </c>
      <c r="F91" s="479">
        <v>1501.1791600000001</v>
      </c>
      <c r="G91" s="183">
        <v>0.1</v>
      </c>
      <c r="H91" s="220">
        <f t="shared" si="9"/>
        <v>150.11791600000001</v>
      </c>
      <c r="I91" s="220">
        <f t="shared" si="10"/>
        <v>1651.2970760000001</v>
      </c>
      <c r="J91" s="220">
        <f t="shared" si="11"/>
        <v>1898.9916374000002</v>
      </c>
    </row>
    <row r="92" spans="1:10" s="176" customFormat="1" ht="15">
      <c r="A92" s="219"/>
      <c r="B92" s="221" t="s">
        <v>900</v>
      </c>
      <c r="C92" s="154"/>
      <c r="D92" s="183"/>
      <c r="E92" s="178"/>
      <c r="F92" s="477">
        <v>3.3674736000000003</v>
      </c>
      <c r="G92" s="183">
        <v>0.1</v>
      </c>
      <c r="H92" s="216">
        <f t="shared" si="9"/>
        <v>0.33674736000000005</v>
      </c>
      <c r="I92" s="216">
        <f t="shared" si="10"/>
        <v>3.7042209600000002</v>
      </c>
      <c r="J92" s="216">
        <f t="shared" si="11"/>
        <v>4.2598541040000004</v>
      </c>
    </row>
    <row r="93" spans="1:10" s="176" customFormat="1" ht="15">
      <c r="A93" s="219"/>
      <c r="B93" s="221" t="s">
        <v>797</v>
      </c>
      <c r="C93" s="154"/>
      <c r="D93" s="183"/>
      <c r="E93" s="178"/>
      <c r="F93" s="480">
        <v>1262.4177200000001</v>
      </c>
      <c r="G93" s="183">
        <v>0.1</v>
      </c>
      <c r="H93" s="220">
        <f t="shared" si="9"/>
        <v>126.24177200000003</v>
      </c>
      <c r="I93" s="220">
        <f t="shared" si="10"/>
        <v>1388.6594920000002</v>
      </c>
      <c r="J93" s="220">
        <f t="shared" si="11"/>
        <v>1596.9584158000005</v>
      </c>
    </row>
    <row r="94" spans="1:10" s="176" customFormat="1" ht="15">
      <c r="A94" s="219"/>
      <c r="B94" s="221"/>
      <c r="C94" s="154"/>
      <c r="D94" s="183"/>
      <c r="E94" s="178"/>
      <c r="F94" s="475"/>
      <c r="G94" s="183"/>
      <c r="H94" s="165"/>
      <c r="I94" s="165"/>
      <c r="J94" s="165"/>
    </row>
    <row r="95" spans="1:10" s="176" customFormat="1" ht="15">
      <c r="A95" s="219"/>
      <c r="B95" s="169"/>
      <c r="C95" s="154"/>
      <c r="D95" s="183"/>
      <c r="E95" s="178"/>
      <c r="F95" s="475"/>
      <c r="G95" s="183"/>
      <c r="H95" s="181"/>
      <c r="I95" s="181"/>
      <c r="J95" s="165"/>
    </row>
    <row r="96" spans="1:10" s="176" customFormat="1" ht="15">
      <c r="A96" s="219"/>
      <c r="B96" s="169"/>
      <c r="C96" s="154"/>
      <c r="D96" s="183"/>
      <c r="E96" s="178"/>
      <c r="F96" s="475"/>
      <c r="G96" s="183"/>
      <c r="H96" s="181"/>
      <c r="I96" s="181"/>
      <c r="J96" s="165"/>
    </row>
    <row r="97" spans="1:10" s="176" customFormat="1" ht="15">
      <c r="A97" s="222" t="s">
        <v>61</v>
      </c>
      <c r="B97" s="182" t="s">
        <v>62</v>
      </c>
      <c r="C97" s="154"/>
      <c r="D97" s="183"/>
      <c r="E97" s="178"/>
      <c r="F97" s="475"/>
      <c r="G97" s="183"/>
      <c r="H97" s="181"/>
      <c r="I97" s="181"/>
      <c r="J97" s="165"/>
    </row>
    <row r="98" spans="1:10" s="176" customFormat="1" ht="15">
      <c r="A98" s="222"/>
      <c r="B98" s="182" t="s">
        <v>63</v>
      </c>
      <c r="C98" s="154"/>
      <c r="D98" s="183"/>
      <c r="E98" s="178"/>
      <c r="F98" s="475"/>
      <c r="G98" s="183"/>
      <c r="H98" s="181"/>
      <c r="I98" s="181"/>
      <c r="J98" s="165"/>
    </row>
    <row r="99" spans="1:10" s="176" customFormat="1" ht="15">
      <c r="A99" s="222"/>
      <c r="B99" s="182" t="s">
        <v>64</v>
      </c>
      <c r="C99" s="154"/>
      <c r="D99" s="183"/>
      <c r="E99" s="178"/>
      <c r="F99" s="475"/>
      <c r="G99" s="183"/>
      <c r="H99" s="181"/>
      <c r="I99" s="181"/>
      <c r="J99" s="165"/>
    </row>
    <row r="100" spans="1:10" s="176" customFormat="1" ht="15">
      <c r="A100" s="222"/>
      <c r="B100" s="182" t="s">
        <v>65</v>
      </c>
      <c r="C100" s="154"/>
      <c r="D100" s="183"/>
      <c r="E100" s="178"/>
      <c r="F100" s="475"/>
      <c r="G100" s="183"/>
      <c r="H100" s="181"/>
      <c r="I100" s="181"/>
      <c r="J100" s="165"/>
    </row>
    <row r="101" spans="1:10" s="176" customFormat="1" ht="15">
      <c r="A101" s="222"/>
      <c r="B101" s="182" t="s">
        <v>66</v>
      </c>
      <c r="C101" s="154"/>
      <c r="D101" s="183"/>
      <c r="E101" s="178"/>
      <c r="F101" s="475"/>
      <c r="G101" s="183"/>
      <c r="H101" s="181"/>
      <c r="I101" s="181"/>
      <c r="J101" s="165"/>
    </row>
    <row r="102" spans="1:10" s="176" customFormat="1" ht="15">
      <c r="A102" s="222"/>
      <c r="B102" s="182" t="s">
        <v>67</v>
      </c>
      <c r="C102" s="154"/>
      <c r="D102" s="183"/>
      <c r="E102" s="178"/>
      <c r="F102" s="475"/>
      <c r="G102" s="183"/>
      <c r="H102" s="181"/>
      <c r="I102" s="181"/>
      <c r="J102" s="165"/>
    </row>
    <row r="103" spans="1:10" s="176" customFormat="1" ht="15">
      <c r="A103" s="222"/>
      <c r="B103" s="182" t="s">
        <v>68</v>
      </c>
      <c r="C103" s="154"/>
      <c r="D103" s="183"/>
      <c r="E103" s="178"/>
      <c r="F103" s="475"/>
      <c r="G103" s="183"/>
      <c r="H103" s="181"/>
      <c r="I103" s="181"/>
      <c r="J103" s="165"/>
    </row>
    <row r="104" spans="1:10" s="176" customFormat="1" ht="15">
      <c r="A104" s="222"/>
      <c r="B104" s="182" t="s">
        <v>69</v>
      </c>
      <c r="C104" s="154"/>
      <c r="D104" s="183"/>
      <c r="E104" s="178"/>
      <c r="F104" s="475"/>
      <c r="G104" s="183"/>
      <c r="H104" s="181"/>
      <c r="I104" s="181"/>
      <c r="J104" s="165"/>
    </row>
    <row r="105" spans="1:10" s="176" customFormat="1" ht="15">
      <c r="A105" s="222"/>
      <c r="B105" s="182"/>
      <c r="C105" s="154"/>
      <c r="D105" s="183"/>
      <c r="E105" s="178"/>
      <c r="F105" s="475"/>
      <c r="G105" s="183"/>
      <c r="H105" s="181"/>
      <c r="I105" s="181"/>
      <c r="J105" s="165"/>
    </row>
    <row r="106" spans="1:10" s="176" customFormat="1" ht="15">
      <c r="A106" s="222" t="s">
        <v>70</v>
      </c>
      <c r="B106" s="182" t="s">
        <v>71</v>
      </c>
      <c r="C106" s="154"/>
      <c r="D106" s="183"/>
      <c r="E106" s="178"/>
      <c r="F106" s="475"/>
      <c r="G106" s="183"/>
      <c r="H106" s="181"/>
      <c r="I106" s="181"/>
      <c r="J106" s="165"/>
    </row>
    <row r="107" spans="1:10" s="176" customFormat="1" ht="15">
      <c r="A107" s="222"/>
      <c r="B107" s="182" t="s">
        <v>72</v>
      </c>
      <c r="C107" s="154"/>
      <c r="D107" s="183"/>
      <c r="E107" s="178"/>
      <c r="F107" s="475"/>
      <c r="G107" s="183"/>
      <c r="H107" s="181"/>
      <c r="I107" s="181"/>
      <c r="J107" s="165"/>
    </row>
    <row r="108" spans="1:10" s="176" customFormat="1" ht="15">
      <c r="A108" s="222"/>
      <c r="B108" s="182" t="s">
        <v>73</v>
      </c>
      <c r="C108" s="154"/>
      <c r="D108" s="183"/>
      <c r="E108" s="178"/>
      <c r="F108" s="475"/>
      <c r="G108" s="183"/>
      <c r="H108" s="181"/>
      <c r="I108" s="181"/>
      <c r="J108" s="165"/>
    </row>
    <row r="109" spans="1:10" s="176" customFormat="1" ht="15">
      <c r="A109" s="222"/>
      <c r="B109" s="182" t="s">
        <v>74</v>
      </c>
      <c r="C109" s="154"/>
      <c r="D109" s="183"/>
      <c r="E109" s="178"/>
      <c r="F109" s="475"/>
      <c r="G109" s="183"/>
      <c r="H109" s="181"/>
      <c r="I109" s="181"/>
      <c r="J109" s="165"/>
    </row>
    <row r="110" spans="1:10" s="176" customFormat="1" ht="15">
      <c r="A110" s="222"/>
      <c r="B110" s="182"/>
      <c r="C110" s="154"/>
      <c r="D110" s="183"/>
      <c r="E110" s="178"/>
      <c r="F110" s="475"/>
      <c r="G110" s="183"/>
      <c r="H110" s="181"/>
      <c r="I110" s="181"/>
      <c r="J110" s="165"/>
    </row>
    <row r="111" spans="1:10" s="176" customFormat="1" ht="15">
      <c r="A111" s="222" t="s">
        <v>75</v>
      </c>
      <c r="B111" s="182" t="s">
        <v>76</v>
      </c>
      <c r="C111" s="154"/>
      <c r="D111" s="183"/>
      <c r="E111" s="178"/>
      <c r="F111" s="475"/>
      <c r="G111" s="183"/>
      <c r="H111" s="181"/>
      <c r="I111" s="181"/>
      <c r="J111" s="165"/>
    </row>
    <row r="112" spans="1:10" s="176" customFormat="1" ht="15">
      <c r="A112" s="222"/>
      <c r="B112" s="182" t="s">
        <v>77</v>
      </c>
      <c r="C112" s="154"/>
      <c r="D112" s="183"/>
      <c r="E112" s="178"/>
      <c r="F112" s="475"/>
      <c r="G112" s="183"/>
      <c r="H112" s="181"/>
      <c r="I112" s="181"/>
      <c r="J112" s="165"/>
    </row>
    <row r="113" spans="1:10" s="176" customFormat="1" ht="15">
      <c r="A113" s="222"/>
      <c r="B113" s="182"/>
      <c r="C113" s="154"/>
      <c r="D113" s="183"/>
      <c r="E113" s="178"/>
      <c r="F113" s="475"/>
      <c r="G113" s="183"/>
      <c r="H113" s="181"/>
      <c r="I113" s="181"/>
      <c r="J113" s="165"/>
    </row>
    <row r="114" spans="1:10" s="176" customFormat="1" ht="15">
      <c r="A114" s="222" t="s">
        <v>78</v>
      </c>
      <c r="B114" s="182" t="s">
        <v>79</v>
      </c>
      <c r="C114" s="154"/>
      <c r="D114" s="183"/>
      <c r="E114" s="178"/>
      <c r="F114" s="475"/>
      <c r="G114" s="183"/>
      <c r="H114" s="181"/>
      <c r="I114" s="181"/>
      <c r="J114" s="165"/>
    </row>
    <row r="115" spans="1:10" s="176" customFormat="1" ht="15">
      <c r="A115" s="222"/>
      <c r="B115" s="182" t="s">
        <v>80</v>
      </c>
      <c r="C115" s="154"/>
      <c r="D115" s="183"/>
      <c r="E115" s="178"/>
      <c r="F115" s="475"/>
      <c r="G115" s="183"/>
      <c r="H115" s="181"/>
      <c r="I115" s="181"/>
      <c r="J115" s="165"/>
    </row>
    <row r="116" spans="1:10" s="176" customFormat="1" ht="15">
      <c r="A116" s="222"/>
      <c r="B116" s="182" t="s">
        <v>81</v>
      </c>
      <c r="C116" s="154"/>
      <c r="D116" s="183"/>
      <c r="E116" s="178"/>
      <c r="F116" s="475"/>
      <c r="G116" s="183"/>
      <c r="H116" s="181"/>
      <c r="I116" s="181"/>
      <c r="J116" s="165"/>
    </row>
    <row r="117" spans="1:10" s="176" customFormat="1" ht="15">
      <c r="A117" s="222"/>
      <c r="B117" s="182" t="s">
        <v>82</v>
      </c>
      <c r="C117" s="154"/>
      <c r="D117" s="183"/>
      <c r="E117" s="178"/>
      <c r="F117" s="475"/>
      <c r="G117" s="183"/>
      <c r="H117" s="181"/>
      <c r="I117" s="181"/>
      <c r="J117" s="165"/>
    </row>
    <row r="118" spans="1:10" s="176" customFormat="1" ht="15">
      <c r="A118" s="222"/>
      <c r="B118" s="182" t="s">
        <v>83</v>
      </c>
      <c r="C118" s="154"/>
      <c r="D118" s="183"/>
      <c r="E118" s="178"/>
      <c r="F118" s="475"/>
      <c r="G118" s="183"/>
      <c r="H118" s="181"/>
      <c r="I118" s="181"/>
      <c r="J118" s="165"/>
    </row>
    <row r="119" spans="1:10" s="176" customFormat="1" ht="15">
      <c r="A119" s="223"/>
      <c r="B119" s="182"/>
      <c r="C119" s="154"/>
      <c r="D119" s="183"/>
      <c r="E119" s="178"/>
      <c r="F119" s="478"/>
      <c r="G119" s="183"/>
      <c r="H119" s="181"/>
      <c r="I119" s="181"/>
      <c r="J119" s="165"/>
    </row>
    <row r="120" spans="1:10" s="176" customFormat="1" ht="15">
      <c r="A120" s="223"/>
      <c r="B120" s="182"/>
      <c r="C120" s="154"/>
      <c r="D120" s="183"/>
      <c r="E120" s="178"/>
      <c r="F120" s="478"/>
      <c r="G120" s="183"/>
      <c r="H120" s="181"/>
      <c r="I120" s="181"/>
      <c r="J120" s="165"/>
    </row>
    <row r="121" spans="1:10" s="176" customFormat="1" ht="15">
      <c r="A121" s="465" t="s">
        <v>645</v>
      </c>
      <c r="B121" s="465"/>
      <c r="C121" s="302"/>
      <c r="D121" s="224"/>
      <c r="E121" s="303"/>
      <c r="F121" s="473"/>
      <c r="G121" s="224"/>
      <c r="H121" s="188"/>
      <c r="I121" s="188"/>
      <c r="J121" s="187"/>
    </row>
    <row r="122" spans="1:10" s="176" customFormat="1" ht="15.75" thickBot="1">
      <c r="A122" s="465" t="s">
        <v>861</v>
      </c>
      <c r="B122" s="465"/>
      <c r="C122" s="302"/>
      <c r="D122" s="224"/>
      <c r="E122" s="303"/>
      <c r="F122" s="473"/>
      <c r="G122" s="224"/>
      <c r="H122" s="188"/>
      <c r="I122" s="188"/>
      <c r="J122" s="187"/>
    </row>
    <row r="123" spans="1:10" s="176" customFormat="1" ht="39" thickBot="1">
      <c r="A123" s="445"/>
      <c r="B123" s="444"/>
      <c r="C123" s="302"/>
      <c r="D123" s="224"/>
      <c r="E123" s="303"/>
      <c r="F123" s="481" t="s">
        <v>863</v>
      </c>
      <c r="G123" s="228" t="s">
        <v>3</v>
      </c>
      <c r="H123" s="202" t="s">
        <v>4</v>
      </c>
      <c r="I123" s="203" t="s">
        <v>799</v>
      </c>
      <c r="J123" s="204" t="s">
        <v>952</v>
      </c>
    </row>
    <row r="124" spans="1:10" ht="44.25" customHeight="1" thickBot="1">
      <c r="A124" s="227"/>
      <c r="B124" s="198" t="s">
        <v>29</v>
      </c>
      <c r="C124" s="317" t="s">
        <v>30</v>
      </c>
      <c r="D124" s="320" t="s">
        <v>3</v>
      </c>
      <c r="E124" s="305" t="s">
        <v>31</v>
      </c>
      <c r="F124" s="482"/>
      <c r="G124" s="232"/>
      <c r="H124" s="211"/>
      <c r="I124" s="211"/>
      <c r="J124" s="212"/>
    </row>
    <row r="125" spans="1:10" s="176" customFormat="1" ht="15">
      <c r="A125" s="229" t="s">
        <v>273</v>
      </c>
      <c r="B125" s="230" t="s">
        <v>85</v>
      </c>
      <c r="C125" s="207"/>
      <c r="D125" s="183"/>
      <c r="E125" s="420"/>
      <c r="F125" s="478"/>
      <c r="G125" s="183"/>
      <c r="H125" s="181"/>
      <c r="I125" s="181"/>
      <c r="J125" s="165"/>
    </row>
    <row r="126" spans="1:10" s="176" customFormat="1" ht="15">
      <c r="A126" s="222"/>
      <c r="B126" s="182" t="s">
        <v>86</v>
      </c>
      <c r="C126" s="154"/>
      <c r="D126" s="183"/>
      <c r="E126" s="178"/>
      <c r="F126" s="479">
        <v>4490.1232799999998</v>
      </c>
      <c r="G126" s="183">
        <v>0.1</v>
      </c>
      <c r="H126" s="220">
        <f>F126*G126</f>
        <v>449.01232800000002</v>
      </c>
      <c r="I126" s="220">
        <f>F126+H126</f>
        <v>4939.1356079999996</v>
      </c>
      <c r="J126" s="220">
        <f>I126*115/100</f>
        <v>5680.0059491999991</v>
      </c>
    </row>
    <row r="127" spans="1:10" s="176" customFormat="1" ht="15">
      <c r="A127" s="222"/>
      <c r="B127" s="233" t="s">
        <v>87</v>
      </c>
      <c r="C127" s="154">
        <v>2506.8059208161512</v>
      </c>
      <c r="D127" s="183">
        <v>0.1459</v>
      </c>
      <c r="E127" s="178">
        <f>C127*D127</f>
        <v>365.74298384707646</v>
      </c>
      <c r="F127" s="478"/>
      <c r="G127" s="183"/>
      <c r="H127" s="181"/>
      <c r="I127" s="181"/>
      <c r="J127" s="165"/>
    </row>
    <row r="128" spans="1:10" s="176" customFormat="1" ht="15">
      <c r="A128" s="222"/>
      <c r="B128" s="182" t="s">
        <v>792</v>
      </c>
      <c r="C128" s="154"/>
      <c r="D128" s="183"/>
      <c r="E128" s="178"/>
      <c r="F128" s="478"/>
      <c r="G128" s="183"/>
      <c r="H128" s="181"/>
      <c r="I128" s="181"/>
      <c r="J128" s="165"/>
    </row>
    <row r="129" spans="1:10" s="176" customFormat="1" ht="15">
      <c r="A129" s="222"/>
      <c r="B129" s="182" t="s">
        <v>88</v>
      </c>
      <c r="C129" s="154"/>
      <c r="D129" s="183"/>
      <c r="E129" s="178"/>
      <c r="F129" s="478"/>
      <c r="G129" s="183"/>
      <c r="H129" s="181"/>
      <c r="I129" s="181"/>
      <c r="J129" s="165"/>
    </row>
    <row r="130" spans="1:10" s="176" customFormat="1" ht="15">
      <c r="A130" s="222"/>
      <c r="B130" s="182" t="s">
        <v>89</v>
      </c>
      <c r="C130" s="154"/>
      <c r="D130" s="183"/>
      <c r="E130" s="178"/>
      <c r="F130" s="478"/>
      <c r="G130" s="183"/>
      <c r="H130" s="181"/>
      <c r="I130" s="181"/>
      <c r="J130" s="165"/>
    </row>
    <row r="131" spans="1:10" s="176" customFormat="1" ht="15">
      <c r="A131" s="222"/>
      <c r="B131" s="182"/>
      <c r="C131" s="154"/>
      <c r="D131" s="183"/>
      <c r="E131" s="178"/>
      <c r="F131" s="478"/>
      <c r="G131" s="183"/>
      <c r="H131" s="181"/>
      <c r="I131" s="181"/>
      <c r="J131" s="165"/>
    </row>
    <row r="132" spans="1:10" s="176" customFormat="1" ht="15">
      <c r="A132" s="234" t="s">
        <v>864</v>
      </c>
      <c r="B132" s="215" t="s">
        <v>91</v>
      </c>
      <c r="C132" s="154"/>
      <c r="D132" s="183"/>
      <c r="E132" s="178"/>
      <c r="F132" s="478"/>
      <c r="G132" s="183"/>
      <c r="H132" s="181"/>
      <c r="I132" s="181"/>
      <c r="J132" s="165"/>
    </row>
    <row r="133" spans="1:10" s="176" customFormat="1" ht="15">
      <c r="A133" s="235"/>
      <c r="B133" s="215"/>
      <c r="C133" s="154"/>
      <c r="D133" s="183"/>
      <c r="E133" s="178"/>
      <c r="F133" s="478">
        <v>5309.1705599999996</v>
      </c>
      <c r="G133" s="183">
        <v>0.1</v>
      </c>
      <c r="H133" s="165">
        <f>F133*G133</f>
        <v>530.917056</v>
      </c>
      <c r="I133" s="165">
        <f>F133+H133</f>
        <v>5840.0876159999998</v>
      </c>
      <c r="J133" s="165">
        <f>I133*115/100</f>
        <v>6716.1007583999999</v>
      </c>
    </row>
    <row r="134" spans="1:10" s="176" customFormat="1" ht="15">
      <c r="A134" s="236"/>
      <c r="B134" s="182" t="s">
        <v>92</v>
      </c>
      <c r="C134" s="154">
        <v>2964.0768619062974</v>
      </c>
      <c r="D134" s="183">
        <v>0.1459</v>
      </c>
      <c r="E134" s="178">
        <f>C134*D134</f>
        <v>432.45881415212881</v>
      </c>
      <c r="F134" s="476">
        <v>1.6550971999999999</v>
      </c>
      <c r="G134" s="183">
        <v>0.1</v>
      </c>
      <c r="H134" s="247">
        <f t="shared" ref="H134:H135" si="12">F134*G134</f>
        <v>0.16550972</v>
      </c>
      <c r="I134" s="247">
        <f t="shared" ref="I134:I135" si="13">F134+H134</f>
        <v>1.8206069199999999</v>
      </c>
      <c r="J134" s="247">
        <f t="shared" ref="J134:J135" si="14">I134*115/100</f>
        <v>2.0936979579999999</v>
      </c>
    </row>
    <row r="135" spans="1:10" s="176" customFormat="1" ht="15">
      <c r="A135" s="222"/>
      <c r="B135" s="182" t="s">
        <v>898</v>
      </c>
      <c r="C135" s="418">
        <v>0.92410554250630639</v>
      </c>
      <c r="D135" s="183">
        <v>0.1459</v>
      </c>
      <c r="E135" s="418">
        <f>C135*D135</f>
        <v>0.13482699865167011</v>
      </c>
      <c r="F135" s="478">
        <v>433.92955999999998</v>
      </c>
      <c r="G135" s="183">
        <v>0.1</v>
      </c>
      <c r="H135" s="165">
        <f t="shared" si="12"/>
        <v>43.392955999999998</v>
      </c>
      <c r="I135" s="165">
        <f t="shared" si="13"/>
        <v>477.32251599999995</v>
      </c>
      <c r="J135" s="165">
        <f t="shared" si="14"/>
        <v>548.92089339999995</v>
      </c>
    </row>
    <row r="136" spans="1:10" s="176" customFormat="1" ht="15">
      <c r="A136" s="222"/>
      <c r="B136" s="182" t="s">
        <v>899</v>
      </c>
      <c r="C136" s="154">
        <v>242.25838089291835</v>
      </c>
      <c r="D136" s="183">
        <v>0.1459</v>
      </c>
      <c r="E136" s="178">
        <f>C136*D136</f>
        <v>35.345497772276786</v>
      </c>
      <c r="F136" s="478"/>
      <c r="G136" s="183"/>
      <c r="H136" s="181"/>
      <c r="I136" s="181"/>
      <c r="J136" s="165"/>
    </row>
    <row r="137" spans="1:10" s="176" customFormat="1" ht="15">
      <c r="A137" s="222"/>
      <c r="B137" s="182" t="s">
        <v>93</v>
      </c>
      <c r="C137" s="154"/>
      <c r="D137" s="183"/>
      <c r="E137" s="178"/>
      <c r="F137" s="478"/>
      <c r="G137" s="183"/>
      <c r="H137" s="181"/>
      <c r="I137" s="181"/>
      <c r="J137" s="165"/>
    </row>
    <row r="138" spans="1:10" s="176" customFormat="1" ht="15">
      <c r="A138" s="222"/>
      <c r="B138" s="182" t="s">
        <v>94</v>
      </c>
      <c r="C138" s="154"/>
      <c r="D138" s="183"/>
      <c r="E138" s="178"/>
      <c r="F138" s="478"/>
      <c r="G138" s="183"/>
      <c r="H138" s="181"/>
      <c r="I138" s="181"/>
      <c r="J138" s="165"/>
    </row>
    <row r="139" spans="1:10" s="176" customFormat="1" ht="15">
      <c r="A139" s="222"/>
      <c r="B139" s="182"/>
      <c r="C139" s="154"/>
      <c r="D139" s="183"/>
      <c r="E139" s="178"/>
      <c r="F139" s="478"/>
      <c r="G139" s="183"/>
      <c r="H139" s="181"/>
      <c r="I139" s="181"/>
      <c r="J139" s="165"/>
    </row>
    <row r="140" spans="1:10" s="176" customFormat="1" ht="15">
      <c r="A140" s="234" t="s">
        <v>103</v>
      </c>
      <c r="B140" s="215" t="s">
        <v>96</v>
      </c>
      <c r="C140" s="154"/>
      <c r="D140" s="183"/>
      <c r="E140" s="178"/>
      <c r="F140" s="478"/>
      <c r="G140" s="183"/>
      <c r="H140" s="181"/>
      <c r="I140" s="181"/>
      <c r="J140" s="165"/>
    </row>
    <row r="141" spans="1:10" s="176" customFormat="1" ht="29.25">
      <c r="A141" s="222"/>
      <c r="B141" s="237" t="s">
        <v>97</v>
      </c>
      <c r="C141" s="154"/>
      <c r="D141" s="183"/>
      <c r="E141" s="178"/>
      <c r="F141" s="478"/>
      <c r="G141" s="183"/>
      <c r="H141" s="181"/>
      <c r="I141" s="181"/>
      <c r="J141" s="165"/>
    </row>
    <row r="142" spans="1:10" s="176" customFormat="1" ht="15">
      <c r="A142" s="222"/>
      <c r="B142" s="182" t="s">
        <v>98</v>
      </c>
      <c r="C142" s="154"/>
      <c r="D142" s="183"/>
      <c r="E142" s="178"/>
      <c r="F142" s="478"/>
      <c r="G142" s="183"/>
      <c r="H142" s="181"/>
      <c r="I142" s="181"/>
      <c r="J142" s="165"/>
    </row>
    <row r="143" spans="1:10" s="176" customFormat="1" ht="15">
      <c r="A143" s="222"/>
      <c r="B143" s="182" t="s">
        <v>99</v>
      </c>
      <c r="C143" s="154"/>
      <c r="D143" s="183"/>
      <c r="E143" s="178"/>
      <c r="F143" s="478"/>
      <c r="G143" s="183"/>
      <c r="H143" s="181"/>
      <c r="I143" s="181"/>
      <c r="J143" s="165"/>
    </row>
    <row r="144" spans="1:10" s="176" customFormat="1" ht="15">
      <c r="A144" s="222"/>
      <c r="B144" s="182" t="s">
        <v>100</v>
      </c>
      <c r="C144" s="154"/>
      <c r="D144" s="183"/>
      <c r="E144" s="178"/>
      <c r="F144" s="478"/>
      <c r="G144" s="183"/>
      <c r="H144" s="181"/>
      <c r="I144" s="181"/>
      <c r="J144" s="165"/>
    </row>
    <row r="145" spans="1:10" s="176" customFormat="1" ht="15">
      <c r="A145" s="222"/>
      <c r="B145" s="182"/>
      <c r="C145" s="154"/>
      <c r="D145" s="183"/>
      <c r="E145" s="178"/>
      <c r="F145" s="478">
        <v>3847.5804891665202</v>
      </c>
      <c r="G145" s="183">
        <v>0.1</v>
      </c>
      <c r="H145" s="165">
        <f>F145*G145</f>
        <v>384.75804891665206</v>
      </c>
      <c r="I145" s="165">
        <f>F145+H145</f>
        <v>4232.3385380831724</v>
      </c>
      <c r="J145" s="165">
        <f>I145*115/100</f>
        <v>4867.1893187956484</v>
      </c>
    </row>
    <row r="146" spans="1:10" s="176" customFormat="1" ht="15">
      <c r="A146" s="234"/>
      <c r="B146" s="182" t="s">
        <v>101</v>
      </c>
      <c r="C146" s="154">
        <v>2083.3207656765244</v>
      </c>
      <c r="D146" s="183">
        <v>0.1459</v>
      </c>
      <c r="E146" s="178">
        <f>C146*D146</f>
        <v>303.9564997122049</v>
      </c>
      <c r="F146" s="478">
        <v>5778.1117716701201</v>
      </c>
      <c r="G146" s="183">
        <v>0.1</v>
      </c>
      <c r="H146" s="165">
        <f>F146*G146</f>
        <v>577.81117716701203</v>
      </c>
      <c r="I146" s="165">
        <f>F146+H146</f>
        <v>6355.922948837132</v>
      </c>
      <c r="J146" s="165">
        <f>I146*115/100</f>
        <v>7309.3113911627024</v>
      </c>
    </row>
    <row r="147" spans="1:10" s="176" customFormat="1" ht="15">
      <c r="A147" s="222"/>
      <c r="B147" s="182" t="s">
        <v>102</v>
      </c>
      <c r="C147" s="154">
        <v>3128.6372062990863</v>
      </c>
      <c r="D147" s="183">
        <v>0.1459</v>
      </c>
      <c r="E147" s="178">
        <f>C147*D147</f>
        <v>456.4681683990367</v>
      </c>
      <c r="F147" s="478"/>
      <c r="G147" s="183"/>
      <c r="H147" s="181"/>
      <c r="I147" s="181"/>
      <c r="J147" s="165"/>
    </row>
    <row r="148" spans="1:10" s="176" customFormat="1" ht="15">
      <c r="A148" s="222"/>
      <c r="B148" s="182"/>
      <c r="C148" s="154"/>
      <c r="D148" s="183"/>
      <c r="E148" s="178"/>
      <c r="F148" s="478"/>
      <c r="G148" s="183"/>
      <c r="H148" s="181"/>
      <c r="I148" s="181"/>
      <c r="J148" s="165"/>
    </row>
    <row r="149" spans="1:10" s="176" customFormat="1" ht="15">
      <c r="A149" s="222"/>
      <c r="B149" s="182"/>
      <c r="C149" s="154"/>
      <c r="D149" s="183"/>
      <c r="E149" s="178"/>
      <c r="F149" s="478"/>
      <c r="G149" s="183"/>
      <c r="H149" s="181"/>
      <c r="I149" s="181"/>
      <c r="J149" s="165"/>
    </row>
    <row r="150" spans="1:10" s="176" customFormat="1" ht="15">
      <c r="A150" s="234" t="s">
        <v>122</v>
      </c>
      <c r="B150" s="215" t="s">
        <v>104</v>
      </c>
      <c r="C150" s="154"/>
      <c r="D150" s="183"/>
      <c r="E150" s="178"/>
      <c r="F150" s="478"/>
      <c r="G150" s="183"/>
      <c r="H150" s="181"/>
      <c r="I150" s="181"/>
      <c r="J150" s="165"/>
    </row>
    <row r="151" spans="1:10" s="176" customFormat="1" ht="15">
      <c r="A151" s="222"/>
      <c r="B151" s="233" t="s">
        <v>105</v>
      </c>
      <c r="C151" s="154"/>
      <c r="D151" s="183"/>
      <c r="E151" s="178"/>
      <c r="F151" s="478"/>
      <c r="G151" s="183"/>
      <c r="H151" s="181"/>
      <c r="I151" s="181"/>
      <c r="J151" s="165"/>
    </row>
    <row r="152" spans="1:10" s="176" customFormat="1" ht="15">
      <c r="A152" s="222"/>
      <c r="B152" s="233" t="s">
        <v>106</v>
      </c>
      <c r="C152" s="154"/>
      <c r="D152" s="183"/>
      <c r="E152" s="178"/>
      <c r="F152" s="478">
        <v>5107.09730958404</v>
      </c>
      <c r="G152" s="183"/>
      <c r="H152" s="165">
        <f>F152*G152</f>
        <v>0</v>
      </c>
      <c r="I152" s="165">
        <f>F152+H152</f>
        <v>5107.09730958404</v>
      </c>
      <c r="J152" s="165">
        <f>I152*115/100</f>
        <v>5873.1619060216462</v>
      </c>
    </row>
    <row r="153" spans="1:10" s="176" customFormat="1" ht="15">
      <c r="A153" s="222"/>
      <c r="B153" s="182" t="s">
        <v>107</v>
      </c>
      <c r="C153" s="154">
        <v>2765.3023540942309</v>
      </c>
      <c r="D153" s="183">
        <v>0.1459</v>
      </c>
      <c r="E153" s="178">
        <f>C153*D153</f>
        <v>403.45761346234826</v>
      </c>
      <c r="F153" s="478"/>
      <c r="G153" s="183"/>
      <c r="H153" s="181"/>
      <c r="I153" s="181"/>
      <c r="J153" s="165"/>
    </row>
    <row r="154" spans="1:10" s="176" customFormat="1" ht="15">
      <c r="A154" s="222"/>
      <c r="B154" s="182" t="s">
        <v>108</v>
      </c>
      <c r="C154" s="154"/>
      <c r="D154" s="183"/>
      <c r="E154" s="178"/>
      <c r="F154" s="478"/>
      <c r="G154" s="183"/>
      <c r="H154" s="181"/>
      <c r="I154" s="181"/>
      <c r="J154" s="165"/>
    </row>
    <row r="155" spans="1:10" s="176" customFormat="1" ht="15">
      <c r="A155" s="222"/>
      <c r="B155" s="182" t="s">
        <v>109</v>
      </c>
      <c r="C155" s="154"/>
      <c r="D155" s="183"/>
      <c r="E155" s="178"/>
      <c r="F155" s="478">
        <v>5107.09730958404</v>
      </c>
      <c r="G155" s="183"/>
      <c r="H155" s="165">
        <f>F155*G155</f>
        <v>0</v>
      </c>
      <c r="I155" s="165">
        <f>F155+H155</f>
        <v>5107.09730958404</v>
      </c>
      <c r="J155" s="165">
        <f>I155*115/100</f>
        <v>5873.1619060216462</v>
      </c>
    </row>
    <row r="156" spans="1:10" s="176" customFormat="1" ht="15">
      <c r="A156" s="222"/>
      <c r="B156" s="182" t="s">
        <v>110</v>
      </c>
      <c r="C156" s="154">
        <v>2765.3023540942309</v>
      </c>
      <c r="D156" s="183">
        <v>0.1459</v>
      </c>
      <c r="E156" s="178">
        <f>C156*D156</f>
        <v>403.45761346234826</v>
      </c>
      <c r="F156" s="478"/>
      <c r="G156" s="183"/>
      <c r="H156" s="181"/>
      <c r="I156" s="181"/>
      <c r="J156" s="165">
        <f>I156*115/100</f>
        <v>0</v>
      </c>
    </row>
    <row r="157" spans="1:10" s="176" customFormat="1" ht="15">
      <c r="A157" s="222"/>
      <c r="B157" s="215" t="s">
        <v>111</v>
      </c>
      <c r="C157" s="154"/>
      <c r="D157" s="183"/>
      <c r="E157" s="178"/>
      <c r="F157" s="478">
        <v>7405.2910988968579</v>
      </c>
      <c r="G157" s="183"/>
      <c r="H157" s="165">
        <f>F157*G157</f>
        <v>0</v>
      </c>
      <c r="I157" s="165">
        <f>F157+H157</f>
        <v>7405.2910988968579</v>
      </c>
      <c r="J157" s="165">
        <f>I157*115/100</f>
        <v>8516.0847637313855</v>
      </c>
    </row>
    <row r="158" spans="1:10" s="176" customFormat="1" ht="15">
      <c r="A158" s="222"/>
      <c r="B158" s="182" t="s">
        <v>112</v>
      </c>
      <c r="C158" s="154"/>
      <c r="D158" s="183"/>
      <c r="E158" s="178"/>
      <c r="F158" s="478">
        <v>7405.2910988968579</v>
      </c>
      <c r="G158" s="183"/>
      <c r="H158" s="165">
        <f>F158*G158</f>
        <v>0</v>
      </c>
      <c r="I158" s="165">
        <f>F158+H158</f>
        <v>7405.2910988968579</v>
      </c>
      <c r="J158" s="165">
        <f>I158*115/100</f>
        <v>8516.0847637313855</v>
      </c>
    </row>
    <row r="159" spans="1:10" s="176" customFormat="1" ht="15">
      <c r="A159" s="222"/>
      <c r="B159" s="182" t="s">
        <v>113</v>
      </c>
      <c r="C159" s="154"/>
      <c r="D159" s="183"/>
      <c r="E159" s="178"/>
      <c r="F159" s="478"/>
      <c r="G159" s="183"/>
      <c r="H159" s="181"/>
      <c r="I159" s="181"/>
      <c r="J159" s="165"/>
    </row>
    <row r="160" spans="1:10" s="176" customFormat="1" ht="15">
      <c r="A160" s="222"/>
      <c r="B160" s="182" t="s">
        <v>114</v>
      </c>
      <c r="C160" s="154"/>
      <c r="D160" s="183"/>
      <c r="E160" s="178"/>
      <c r="F160" s="478"/>
      <c r="G160" s="183"/>
      <c r="H160" s="181"/>
      <c r="I160" s="181"/>
      <c r="J160" s="165"/>
    </row>
    <row r="161" spans="1:10" s="176" customFormat="1" ht="15">
      <c r="A161" s="222"/>
      <c r="B161" s="182" t="s">
        <v>115</v>
      </c>
      <c r="C161" s="154"/>
      <c r="D161" s="183"/>
      <c r="E161" s="178"/>
      <c r="F161" s="478"/>
      <c r="G161" s="183"/>
      <c r="H161" s="181"/>
      <c r="I161" s="181"/>
      <c r="J161" s="165"/>
    </row>
    <row r="162" spans="1:10" s="176" customFormat="1" ht="15">
      <c r="A162" s="222"/>
      <c r="B162" s="182" t="s">
        <v>116</v>
      </c>
      <c r="C162" s="154"/>
      <c r="D162" s="183"/>
      <c r="E162" s="178"/>
      <c r="F162" s="478"/>
      <c r="G162" s="183"/>
      <c r="H162" s="181"/>
      <c r="I162" s="181"/>
      <c r="J162" s="165"/>
    </row>
    <row r="163" spans="1:10" s="176" customFormat="1" ht="15">
      <c r="A163" s="222"/>
      <c r="B163" s="238" t="s">
        <v>117</v>
      </c>
      <c r="C163" s="154"/>
      <c r="D163" s="183"/>
      <c r="E163" s="178"/>
      <c r="F163" s="478"/>
      <c r="G163" s="183"/>
      <c r="H163" s="181"/>
      <c r="I163" s="181"/>
      <c r="J163" s="165"/>
    </row>
    <row r="164" spans="1:10" s="176" customFormat="1" ht="15">
      <c r="A164" s="239"/>
      <c r="B164" s="240" t="s">
        <v>118</v>
      </c>
      <c r="C164" s="154"/>
      <c r="D164" s="183"/>
      <c r="E164" s="178"/>
      <c r="F164" s="478">
        <v>651.62</v>
      </c>
      <c r="G164" s="183">
        <v>0.1</v>
      </c>
      <c r="H164" s="165">
        <f>F164*G164</f>
        <v>65.162000000000006</v>
      </c>
      <c r="I164" s="165">
        <f>F164+H164</f>
        <v>716.78200000000004</v>
      </c>
      <c r="J164" s="165">
        <f>I164*115/100</f>
        <v>824.29930000000013</v>
      </c>
    </row>
    <row r="165" spans="1:10" s="176" customFormat="1" ht="15">
      <c r="A165" s="239"/>
      <c r="B165" s="240" t="s">
        <v>744</v>
      </c>
      <c r="C165" s="154">
        <v>115.56565095139638</v>
      </c>
      <c r="D165" s="183">
        <v>0.1459</v>
      </c>
      <c r="E165" s="178">
        <f>C165*D165</f>
        <v>16.86102847380873</v>
      </c>
      <c r="F165" s="478">
        <v>114.10511012999999</v>
      </c>
      <c r="G165" s="183">
        <v>0.1</v>
      </c>
      <c r="H165" s="165">
        <f t="shared" ref="H165:H169" si="15">F165*G165</f>
        <v>11.410511012999999</v>
      </c>
      <c r="I165" s="165">
        <f t="shared" ref="I165:I169" si="16">F165+H165</f>
        <v>125.51562114299999</v>
      </c>
      <c r="J165" s="165">
        <f t="shared" ref="J165:J169" si="17">I165*115/100</f>
        <v>144.34296431444997</v>
      </c>
    </row>
    <row r="166" spans="1:10" s="176" customFormat="1" ht="15">
      <c r="A166" s="239"/>
      <c r="B166" s="240" t="s">
        <v>120</v>
      </c>
      <c r="C166" s="154">
        <v>69.940750292983111</v>
      </c>
      <c r="D166" s="183">
        <v>0.1459</v>
      </c>
      <c r="E166" s="178">
        <f>C166*D166</f>
        <v>10.204355467746236</v>
      </c>
      <c r="F166" s="478">
        <v>202.4</v>
      </c>
      <c r="G166" s="183">
        <v>0.1</v>
      </c>
      <c r="H166" s="165">
        <f t="shared" si="15"/>
        <v>20.240000000000002</v>
      </c>
      <c r="I166" s="165">
        <f t="shared" si="16"/>
        <v>222.64000000000001</v>
      </c>
      <c r="J166" s="165">
        <f t="shared" si="17"/>
        <v>256.036</v>
      </c>
    </row>
    <row r="167" spans="1:10" s="176" customFormat="1" ht="15">
      <c r="A167" s="239"/>
      <c r="B167" s="240" t="s">
        <v>745</v>
      </c>
      <c r="C167" s="154"/>
      <c r="D167" s="183"/>
      <c r="E167" s="178"/>
      <c r="F167" s="478">
        <v>288.55</v>
      </c>
      <c r="G167" s="183">
        <v>0.1</v>
      </c>
      <c r="H167" s="165">
        <f t="shared" si="15"/>
        <v>28.855000000000004</v>
      </c>
      <c r="I167" s="165">
        <f t="shared" si="16"/>
        <v>317.40500000000003</v>
      </c>
      <c r="J167" s="165">
        <f t="shared" si="17"/>
        <v>365.01575000000003</v>
      </c>
    </row>
    <row r="168" spans="1:10" s="176" customFormat="1" ht="15">
      <c r="A168" s="239"/>
      <c r="B168" s="240" t="s">
        <v>746</v>
      </c>
      <c r="C168" s="154"/>
      <c r="D168" s="183"/>
      <c r="E168" s="178"/>
      <c r="F168" s="478">
        <v>215.18</v>
      </c>
      <c r="G168" s="183">
        <v>0.1</v>
      </c>
      <c r="H168" s="165">
        <f t="shared" si="15"/>
        <v>21.518000000000001</v>
      </c>
      <c r="I168" s="165">
        <f t="shared" si="16"/>
        <v>236.69800000000001</v>
      </c>
      <c r="J168" s="165">
        <f t="shared" si="17"/>
        <v>272.20269999999999</v>
      </c>
    </row>
    <row r="169" spans="1:10" s="176" customFormat="1" ht="15">
      <c r="A169" s="239"/>
      <c r="B169" s="240" t="s">
        <v>747</v>
      </c>
      <c r="C169" s="154"/>
      <c r="D169" s="183"/>
      <c r="E169" s="178"/>
      <c r="F169" s="478">
        <v>421.24</v>
      </c>
      <c r="G169" s="183">
        <v>0.1</v>
      </c>
      <c r="H169" s="165">
        <f t="shared" si="15"/>
        <v>42.124000000000002</v>
      </c>
      <c r="I169" s="165">
        <f t="shared" si="16"/>
        <v>463.36400000000003</v>
      </c>
      <c r="J169" s="165">
        <f t="shared" si="17"/>
        <v>532.86860000000001</v>
      </c>
    </row>
    <row r="170" spans="1:10" s="176" customFormat="1" ht="15">
      <c r="A170" s="239"/>
      <c r="B170" s="240" t="s">
        <v>748</v>
      </c>
      <c r="C170" s="154"/>
      <c r="D170" s="183"/>
      <c r="E170" s="178"/>
      <c r="F170" s="478"/>
      <c r="G170" s="183"/>
      <c r="H170" s="165"/>
      <c r="I170" s="165"/>
      <c r="J170" s="165"/>
    </row>
    <row r="171" spans="1:10" s="176" customFormat="1" ht="15">
      <c r="A171" s="239"/>
      <c r="B171" s="240"/>
      <c r="C171" s="154"/>
      <c r="D171" s="183"/>
      <c r="E171" s="178"/>
      <c r="F171" s="478"/>
      <c r="G171" s="183"/>
      <c r="H171" s="165"/>
      <c r="I171" s="165"/>
      <c r="J171" s="165"/>
    </row>
    <row r="172" spans="1:10" s="176" customFormat="1" ht="15">
      <c r="A172" s="239"/>
      <c r="B172" s="240"/>
      <c r="C172" s="154"/>
      <c r="D172" s="183"/>
      <c r="E172" s="178"/>
      <c r="F172" s="478"/>
      <c r="G172" s="183"/>
      <c r="H172" s="165"/>
      <c r="I172" s="165"/>
      <c r="J172" s="165"/>
    </row>
    <row r="173" spans="1:10" s="176" customFormat="1" ht="15">
      <c r="A173" s="239"/>
      <c r="B173" s="240" t="s">
        <v>121</v>
      </c>
      <c r="C173" s="154">
        <v>50.33119413607195</v>
      </c>
      <c r="D173" s="183">
        <v>0.1459</v>
      </c>
      <c r="E173" s="178">
        <f>C173*D173</f>
        <v>7.3433212244528976</v>
      </c>
      <c r="F173" s="478">
        <v>82.111165979999996</v>
      </c>
      <c r="G173" s="183">
        <v>0.1</v>
      </c>
      <c r="H173" s="165">
        <f>F173*G173</f>
        <v>8.2111165980000003</v>
      </c>
      <c r="I173" s="165">
        <f>F173+H173</f>
        <v>90.322282577999999</v>
      </c>
      <c r="J173" s="165">
        <f>I173*115/100</f>
        <v>103.8706249647</v>
      </c>
    </row>
    <row r="174" spans="1:10" s="176" customFormat="1" ht="15">
      <c r="A174" s="239"/>
      <c r="B174" s="240" t="s">
        <v>749</v>
      </c>
      <c r="C174" s="154"/>
      <c r="D174" s="183"/>
      <c r="E174" s="178"/>
      <c r="F174" s="478">
        <v>142.34</v>
      </c>
      <c r="G174" s="183">
        <v>0.1</v>
      </c>
      <c r="H174" s="165">
        <f>F174*G174</f>
        <v>14.234000000000002</v>
      </c>
      <c r="I174" s="165">
        <f>F174+H174</f>
        <v>156.57400000000001</v>
      </c>
      <c r="J174" s="165">
        <f>I174*115/100</f>
        <v>180.06010000000003</v>
      </c>
    </row>
    <row r="175" spans="1:10" s="176" customFormat="1" ht="15">
      <c r="A175" s="239"/>
      <c r="B175" s="240" t="s">
        <v>750</v>
      </c>
      <c r="C175" s="154"/>
      <c r="D175" s="183"/>
      <c r="E175" s="178"/>
      <c r="F175" s="478"/>
      <c r="G175" s="183"/>
      <c r="H175" s="181"/>
      <c r="I175" s="181"/>
      <c r="J175" s="165"/>
    </row>
    <row r="176" spans="1:10" s="176" customFormat="1" ht="15">
      <c r="A176" s="239"/>
      <c r="B176" s="240"/>
      <c r="C176" s="154"/>
      <c r="D176" s="183"/>
      <c r="E176" s="178"/>
      <c r="F176" s="478"/>
      <c r="G176" s="183"/>
      <c r="H176" s="181"/>
      <c r="I176" s="181"/>
      <c r="J176" s="165"/>
    </row>
    <row r="177" spans="1:10" s="176" customFormat="1" ht="15">
      <c r="A177" s="234" t="s">
        <v>126</v>
      </c>
      <c r="B177" s="215" t="s">
        <v>123</v>
      </c>
      <c r="C177" s="154"/>
      <c r="D177" s="183"/>
      <c r="E177" s="178"/>
      <c r="F177" s="478">
        <v>5107.09730958404</v>
      </c>
      <c r="G177" s="183"/>
      <c r="H177" s="165">
        <v>0</v>
      </c>
      <c r="I177" s="165">
        <f>F177+H177</f>
        <v>5107.09730958404</v>
      </c>
      <c r="J177" s="165">
        <f>I177*115/100</f>
        <v>5873.1619060216462</v>
      </c>
    </row>
    <row r="178" spans="1:10" s="176" customFormat="1" ht="15">
      <c r="A178" s="241"/>
      <c r="B178" s="182" t="s">
        <v>107</v>
      </c>
      <c r="C178" s="154">
        <v>2765.3023540942309</v>
      </c>
      <c r="D178" s="183">
        <v>0.1459</v>
      </c>
      <c r="E178" s="178">
        <f>C178*D178</f>
        <v>403.45761346234826</v>
      </c>
      <c r="F178" s="478"/>
      <c r="G178" s="183"/>
      <c r="H178" s="181"/>
      <c r="I178" s="181"/>
      <c r="J178" s="165"/>
    </row>
    <row r="179" spans="1:10" s="176" customFormat="1" ht="15">
      <c r="A179" s="234"/>
      <c r="B179" s="215" t="s">
        <v>124</v>
      </c>
      <c r="C179" s="154"/>
      <c r="D179" s="183"/>
      <c r="E179" s="178"/>
      <c r="F179" s="478"/>
      <c r="G179" s="183"/>
      <c r="H179" s="181"/>
      <c r="I179" s="181"/>
      <c r="J179" s="165"/>
    </row>
    <row r="180" spans="1:10" s="176" customFormat="1" ht="15">
      <c r="A180" s="222"/>
      <c r="B180" s="182" t="s">
        <v>125</v>
      </c>
      <c r="C180" s="154"/>
      <c r="D180" s="183"/>
      <c r="E180" s="178"/>
      <c r="F180" s="478"/>
      <c r="G180" s="183"/>
      <c r="H180" s="181"/>
      <c r="I180" s="181"/>
      <c r="J180" s="165"/>
    </row>
    <row r="181" spans="1:10" s="176" customFormat="1" ht="15">
      <c r="A181" s="222"/>
      <c r="B181" s="182"/>
      <c r="C181" s="154"/>
      <c r="D181" s="183"/>
      <c r="E181" s="178"/>
      <c r="F181" s="478"/>
      <c r="G181" s="183"/>
      <c r="H181" s="181"/>
      <c r="I181" s="181"/>
      <c r="J181" s="165"/>
    </row>
    <row r="182" spans="1:10" s="176" customFormat="1" ht="15">
      <c r="A182" s="222"/>
      <c r="B182" s="182"/>
      <c r="C182" s="154"/>
      <c r="D182" s="183"/>
      <c r="E182" s="178"/>
      <c r="F182" s="478"/>
      <c r="G182" s="183"/>
      <c r="H182" s="181"/>
      <c r="I182" s="181"/>
      <c r="J182" s="165"/>
    </row>
    <row r="183" spans="1:10" s="176" customFormat="1" ht="15">
      <c r="A183" s="234" t="s">
        <v>131</v>
      </c>
      <c r="B183" s="215" t="s">
        <v>127</v>
      </c>
      <c r="C183" s="154"/>
      <c r="D183" s="183"/>
      <c r="E183" s="178"/>
      <c r="F183" s="478"/>
      <c r="G183" s="183"/>
      <c r="H183" s="181"/>
      <c r="I183" s="181"/>
      <c r="J183" s="165"/>
    </row>
    <row r="184" spans="1:10" s="176" customFormat="1" ht="15">
      <c r="A184" s="222"/>
      <c r="B184" s="182"/>
      <c r="C184" s="154"/>
      <c r="D184" s="183"/>
      <c r="E184" s="178"/>
      <c r="F184" s="478"/>
      <c r="G184" s="183"/>
      <c r="H184" s="181"/>
      <c r="I184" s="181"/>
      <c r="J184" s="165"/>
    </row>
    <row r="185" spans="1:10" s="176" customFormat="1" ht="15">
      <c r="A185" s="222"/>
      <c r="B185" s="182" t="s">
        <v>128</v>
      </c>
      <c r="C185" s="154"/>
      <c r="D185" s="183"/>
      <c r="E185" s="178"/>
      <c r="F185" s="483">
        <v>434.78</v>
      </c>
      <c r="G185" s="183"/>
      <c r="H185" s="421">
        <v>0</v>
      </c>
      <c r="I185" s="181">
        <v>434.78</v>
      </c>
      <c r="J185" s="165">
        <f>I185*115/100</f>
        <v>499.99699999999996</v>
      </c>
    </row>
    <row r="186" spans="1:10" s="176" customFormat="1" ht="15">
      <c r="A186" s="222"/>
      <c r="B186" s="182" t="s">
        <v>964</v>
      </c>
      <c r="C186" s="154">
        <v>300</v>
      </c>
      <c r="D186" s="183"/>
      <c r="E186" s="178">
        <v>0</v>
      </c>
      <c r="F186" s="478"/>
      <c r="G186" s="183"/>
      <c r="H186" s="421"/>
      <c r="I186" s="181"/>
      <c r="J186" s="165"/>
    </row>
    <row r="187" spans="1:10" s="176" customFormat="1" ht="15">
      <c r="A187" s="222"/>
      <c r="B187" s="182" t="s">
        <v>720</v>
      </c>
      <c r="C187" s="154"/>
      <c r="D187" s="183"/>
      <c r="E187" s="178"/>
      <c r="F187" s="478"/>
      <c r="G187" s="183"/>
      <c r="H187" s="421"/>
      <c r="I187" s="181"/>
      <c r="J187" s="165"/>
    </row>
    <row r="188" spans="1:10" s="176" customFormat="1" ht="15">
      <c r="A188" s="222"/>
      <c r="B188" s="182" t="s">
        <v>129</v>
      </c>
      <c r="C188" s="154"/>
      <c r="D188" s="183"/>
      <c r="E188" s="178"/>
      <c r="F188" s="483">
        <v>4347.83</v>
      </c>
      <c r="G188" s="183"/>
      <c r="H188" s="421">
        <v>0</v>
      </c>
      <c r="I188" s="181">
        <v>4347.83</v>
      </c>
      <c r="J188" s="165">
        <f>I188*115/100</f>
        <v>5000.0045</v>
      </c>
    </row>
    <row r="189" spans="1:10" s="176" customFormat="1" ht="15">
      <c r="A189" s="222"/>
      <c r="B189" s="182" t="s">
        <v>751</v>
      </c>
      <c r="C189" s="154">
        <v>5000</v>
      </c>
      <c r="D189" s="183"/>
      <c r="E189" s="178">
        <v>0</v>
      </c>
      <c r="F189" s="478"/>
      <c r="G189" s="183"/>
      <c r="H189" s="181"/>
      <c r="I189" s="181"/>
      <c r="J189" s="165"/>
    </row>
    <row r="190" spans="1:10" s="176" customFormat="1" ht="15">
      <c r="A190" s="222"/>
      <c r="B190" s="182" t="s">
        <v>801</v>
      </c>
      <c r="C190" s="154"/>
      <c r="D190" s="183"/>
      <c r="E190" s="178"/>
      <c r="F190" s="478"/>
      <c r="G190" s="183"/>
      <c r="H190" s="181"/>
      <c r="I190" s="181"/>
      <c r="J190" s="165"/>
    </row>
    <row r="191" spans="1:10" s="176" customFormat="1" ht="15">
      <c r="A191" s="222"/>
      <c r="B191" s="182"/>
      <c r="C191" s="154"/>
      <c r="D191" s="183"/>
      <c r="E191" s="178"/>
      <c r="F191" s="478"/>
      <c r="G191" s="183"/>
      <c r="H191" s="181"/>
      <c r="I191" s="181"/>
      <c r="J191" s="165"/>
    </row>
    <row r="192" spans="1:10" s="176" customFormat="1" ht="15">
      <c r="A192" s="234" t="s">
        <v>155</v>
      </c>
      <c r="B192" s="215" t="s">
        <v>132</v>
      </c>
      <c r="C192" s="154"/>
      <c r="D192" s="183"/>
      <c r="E192" s="178"/>
      <c r="F192" s="478"/>
      <c r="G192" s="183"/>
      <c r="H192" s="181"/>
      <c r="I192" s="181"/>
      <c r="J192" s="165"/>
    </row>
    <row r="193" spans="1:10" s="176" customFormat="1" ht="15">
      <c r="A193" s="222"/>
      <c r="B193" s="182"/>
      <c r="C193" s="154"/>
      <c r="D193" s="183"/>
      <c r="E193" s="178"/>
      <c r="F193" s="478"/>
      <c r="G193" s="183"/>
      <c r="H193" s="181"/>
      <c r="I193" s="181"/>
      <c r="J193" s="165"/>
    </row>
    <row r="194" spans="1:10" s="176" customFormat="1" ht="15">
      <c r="A194" s="222"/>
      <c r="B194" s="182" t="s">
        <v>133</v>
      </c>
      <c r="C194" s="154"/>
      <c r="D194" s="183"/>
      <c r="E194" s="178"/>
      <c r="F194" s="478"/>
      <c r="G194" s="183"/>
      <c r="H194" s="181"/>
      <c r="I194" s="181"/>
      <c r="J194" s="165"/>
    </row>
    <row r="195" spans="1:10" s="176" customFormat="1" ht="15">
      <c r="A195" s="222"/>
      <c r="B195" s="182" t="s">
        <v>134</v>
      </c>
      <c r="C195" s="154"/>
      <c r="D195" s="183"/>
      <c r="E195" s="178"/>
      <c r="F195" s="478">
        <v>313.20706777819998</v>
      </c>
      <c r="G195" s="183">
        <v>0.1</v>
      </c>
      <c r="H195" s="165">
        <f>F195*G195</f>
        <v>31.32070677782</v>
      </c>
      <c r="I195" s="165">
        <f>F195+H195</f>
        <v>344.52777455602001</v>
      </c>
      <c r="J195" s="165">
        <f>I195*115/100</f>
        <v>396.20694073942303</v>
      </c>
    </row>
    <row r="196" spans="1:10" s="176" customFormat="1" ht="15">
      <c r="A196" s="222"/>
      <c r="B196" s="182" t="s">
        <v>135</v>
      </c>
      <c r="C196" s="154">
        <v>169.59099051604167</v>
      </c>
      <c r="D196" s="183">
        <v>0.1459</v>
      </c>
      <c r="E196" s="178">
        <f>C196*D196</f>
        <v>24.743325516290479</v>
      </c>
      <c r="F196" s="478"/>
      <c r="G196" s="183"/>
      <c r="H196" s="181"/>
      <c r="I196" s="181"/>
      <c r="J196" s="165"/>
    </row>
    <row r="197" spans="1:10" s="176" customFormat="1" ht="15">
      <c r="A197" s="222"/>
      <c r="B197" s="182" t="s">
        <v>136</v>
      </c>
      <c r="C197" s="154"/>
      <c r="D197" s="183"/>
      <c r="E197" s="178"/>
      <c r="F197" s="478">
        <v>313.20706777819998</v>
      </c>
      <c r="G197" s="183">
        <v>0.1</v>
      </c>
      <c r="H197" s="165">
        <f>F197*G197</f>
        <v>31.32070677782</v>
      </c>
      <c r="I197" s="165">
        <f>F197+H197</f>
        <v>344.52777455602001</v>
      </c>
      <c r="J197" s="165">
        <f>I197*115/100</f>
        <v>396.20694073942303</v>
      </c>
    </row>
    <row r="198" spans="1:10" s="176" customFormat="1" ht="15">
      <c r="A198" s="222"/>
      <c r="B198" s="182" t="s">
        <v>137</v>
      </c>
      <c r="C198" s="154">
        <v>169.58535511378298</v>
      </c>
      <c r="D198" s="183">
        <v>0.1459</v>
      </c>
      <c r="E198" s="178">
        <f>C198*D198</f>
        <v>24.742503311100936</v>
      </c>
      <c r="F198" s="478"/>
      <c r="G198" s="183"/>
      <c r="H198" s="181"/>
      <c r="I198" s="181"/>
      <c r="J198" s="165"/>
    </row>
    <row r="199" spans="1:10" s="176" customFormat="1" ht="15">
      <c r="A199" s="222"/>
      <c r="B199" s="182" t="s">
        <v>138</v>
      </c>
      <c r="C199" s="154"/>
      <c r="D199" s="183"/>
      <c r="E199" s="178"/>
      <c r="F199" s="478"/>
      <c r="G199" s="183"/>
      <c r="H199" s="181"/>
      <c r="I199" s="181"/>
      <c r="J199" s="165"/>
    </row>
    <row r="200" spans="1:10" s="176" customFormat="1" ht="15">
      <c r="A200" s="222"/>
      <c r="B200" s="182" t="s">
        <v>139</v>
      </c>
      <c r="C200" s="154"/>
      <c r="D200" s="183"/>
      <c r="E200" s="178"/>
      <c r="F200" s="478"/>
      <c r="G200" s="183"/>
      <c r="H200" s="181"/>
      <c r="I200" s="181"/>
      <c r="J200" s="165"/>
    </row>
    <row r="201" spans="1:10" s="176" customFormat="1" ht="15">
      <c r="A201" s="222"/>
      <c r="B201" s="182" t="s">
        <v>140</v>
      </c>
      <c r="C201" s="154"/>
      <c r="D201" s="183"/>
      <c r="E201" s="178"/>
      <c r="F201" s="478">
        <v>507.10001387848001</v>
      </c>
      <c r="G201" s="183">
        <v>0.1</v>
      </c>
      <c r="H201" s="165">
        <f>F201*G201</f>
        <v>50.710001387848003</v>
      </c>
      <c r="I201" s="165">
        <f>F201+H201</f>
        <v>557.81001526632804</v>
      </c>
      <c r="J201" s="165">
        <f>I201*115/100</f>
        <v>641.48151755627725</v>
      </c>
    </row>
    <row r="202" spans="1:10" s="176" customFormat="1" ht="15">
      <c r="A202" s="222"/>
      <c r="B202" s="182" t="s">
        <v>897</v>
      </c>
      <c r="C202" s="154">
        <v>274.57793080264082</v>
      </c>
      <c r="D202" s="183">
        <v>0.1459</v>
      </c>
      <c r="E202" s="178">
        <f>C202*D202</f>
        <v>40.0609201041053</v>
      </c>
      <c r="F202" s="478"/>
      <c r="G202" s="183"/>
      <c r="H202" s="181"/>
      <c r="I202" s="181"/>
      <c r="J202" s="165"/>
    </row>
    <row r="203" spans="1:10" s="176" customFormat="1" ht="15">
      <c r="A203" s="222"/>
      <c r="B203" s="182" t="s">
        <v>141</v>
      </c>
      <c r="C203" s="154"/>
      <c r="D203" s="183"/>
      <c r="E203" s="178"/>
      <c r="F203" s="478">
        <v>808.59462199975985</v>
      </c>
      <c r="G203" s="183">
        <v>0.1</v>
      </c>
      <c r="H203" s="165">
        <f>F203*G203</f>
        <v>80.859462199975994</v>
      </c>
      <c r="I203" s="165">
        <f>F203+H203</f>
        <v>889.4540841997358</v>
      </c>
      <c r="J203" s="165">
        <f>I203*115/100</f>
        <v>1022.8721968296962</v>
      </c>
    </row>
    <row r="204" spans="1:10" s="176" customFormat="1" ht="15">
      <c r="A204" s="222"/>
      <c r="B204" s="182" t="s">
        <v>896</v>
      </c>
      <c r="C204" s="154">
        <v>437.82426343284482</v>
      </c>
      <c r="D204" s="183">
        <v>0.1459</v>
      </c>
      <c r="E204" s="178">
        <f>C204*D204</f>
        <v>63.878560034852057</v>
      </c>
      <c r="F204" s="478"/>
      <c r="G204" s="183"/>
      <c r="H204" s="181"/>
      <c r="I204" s="181"/>
      <c r="J204" s="165"/>
    </row>
    <row r="205" spans="1:10" s="176" customFormat="1" ht="15">
      <c r="A205" s="223"/>
      <c r="B205" s="182"/>
      <c r="C205" s="154"/>
      <c r="D205" s="183"/>
      <c r="E205" s="178"/>
      <c r="F205" s="478"/>
      <c r="G205" s="183"/>
      <c r="H205" s="181"/>
      <c r="I205" s="181"/>
      <c r="J205" s="165"/>
    </row>
    <row r="206" spans="1:10" s="176" customFormat="1" ht="15">
      <c r="A206" s="465" t="s">
        <v>645</v>
      </c>
      <c r="B206" s="465"/>
      <c r="C206" s="302"/>
      <c r="D206" s="224"/>
      <c r="E206" s="303"/>
      <c r="F206" s="484"/>
      <c r="G206" s="224"/>
      <c r="H206" s="188"/>
      <c r="I206" s="188"/>
      <c r="J206" s="187"/>
    </row>
    <row r="207" spans="1:10" s="176" customFormat="1" ht="15.75" thickBot="1">
      <c r="A207" s="465" t="s">
        <v>861</v>
      </c>
      <c r="B207" s="465"/>
      <c r="C207" s="302"/>
      <c r="D207" s="224"/>
      <c r="E207" s="303"/>
      <c r="F207" s="484"/>
      <c r="G207" s="224"/>
      <c r="H207" s="188"/>
      <c r="I207" s="188"/>
      <c r="J207" s="187"/>
    </row>
    <row r="208" spans="1:10" s="176" customFormat="1" ht="39" thickBot="1">
      <c r="A208" s="445"/>
      <c r="B208" s="446"/>
      <c r="C208" s="302"/>
      <c r="D208" s="224"/>
      <c r="E208" s="303"/>
      <c r="F208" s="481" t="s">
        <v>863</v>
      </c>
      <c r="G208" s="228" t="s">
        <v>3</v>
      </c>
      <c r="H208" s="202" t="s">
        <v>4</v>
      </c>
      <c r="I208" s="203" t="s">
        <v>799</v>
      </c>
      <c r="J208" s="204" t="s">
        <v>952</v>
      </c>
    </row>
    <row r="209" spans="1:10" ht="44.25" customHeight="1" thickBot="1">
      <c r="A209" s="227"/>
      <c r="B209" s="198" t="s">
        <v>29</v>
      </c>
      <c r="C209" s="317" t="s">
        <v>30</v>
      </c>
      <c r="D209" s="320" t="s">
        <v>3</v>
      </c>
      <c r="E209" s="305" t="s">
        <v>31</v>
      </c>
      <c r="F209" s="470"/>
      <c r="G209" s="232"/>
      <c r="H209" s="211"/>
      <c r="I209" s="211"/>
      <c r="J209" s="212"/>
    </row>
    <row r="210" spans="1:10" s="176" customFormat="1" ht="15">
      <c r="A210" s="222"/>
      <c r="B210" s="182" t="s">
        <v>142</v>
      </c>
      <c r="C210" s="207"/>
      <c r="D210" s="183"/>
      <c r="E210" s="173"/>
      <c r="F210" s="478"/>
      <c r="G210" s="183"/>
      <c r="H210" s="181"/>
      <c r="I210" s="181"/>
      <c r="J210" s="165"/>
    </row>
    <row r="211" spans="1:10" s="176" customFormat="1" ht="15">
      <c r="A211" s="222"/>
      <c r="B211" s="182" t="s">
        <v>143</v>
      </c>
      <c r="C211" s="154"/>
      <c r="D211" s="183"/>
      <c r="E211" s="173"/>
      <c r="F211" s="478"/>
      <c r="G211" s="183"/>
      <c r="H211" s="181"/>
      <c r="I211" s="181"/>
      <c r="J211" s="165"/>
    </row>
    <row r="212" spans="1:10" s="176" customFormat="1" ht="15">
      <c r="A212" s="222"/>
      <c r="B212" s="182" t="s">
        <v>144</v>
      </c>
      <c r="C212" s="154"/>
      <c r="D212" s="183"/>
      <c r="E212" s="173"/>
      <c r="F212" s="478"/>
      <c r="G212" s="183"/>
      <c r="H212" s="181"/>
      <c r="I212" s="181"/>
      <c r="J212" s="165"/>
    </row>
    <row r="213" spans="1:10" s="176" customFormat="1" ht="15">
      <c r="A213" s="222"/>
      <c r="B213" s="182" t="s">
        <v>145</v>
      </c>
      <c r="C213" s="154"/>
      <c r="D213" s="183"/>
      <c r="E213" s="173"/>
      <c r="F213" s="478"/>
      <c r="G213" s="183"/>
      <c r="H213" s="181"/>
      <c r="I213" s="181"/>
      <c r="J213" s="165"/>
    </row>
    <row r="214" spans="1:10" s="176" customFormat="1" ht="15">
      <c r="A214" s="222"/>
      <c r="B214" s="182"/>
      <c r="C214" s="154"/>
      <c r="D214" s="183"/>
      <c r="E214" s="173"/>
      <c r="F214" s="478"/>
      <c r="G214" s="183"/>
      <c r="H214" s="181"/>
      <c r="I214" s="181"/>
      <c r="J214" s="165"/>
    </row>
    <row r="215" spans="1:10" s="176" customFormat="1" ht="15">
      <c r="A215" s="222"/>
      <c r="B215" s="182"/>
      <c r="C215" s="154"/>
      <c r="D215" s="183"/>
      <c r="E215" s="173"/>
      <c r="F215" s="478"/>
      <c r="G215" s="183"/>
      <c r="H215" s="181"/>
      <c r="I215" s="181"/>
      <c r="J215" s="165"/>
    </row>
    <row r="216" spans="1:10" s="176" customFormat="1" ht="15">
      <c r="A216" s="222"/>
      <c r="B216" s="182"/>
      <c r="C216" s="154"/>
      <c r="D216" s="183"/>
      <c r="E216" s="173"/>
      <c r="F216" s="478"/>
      <c r="G216" s="183"/>
      <c r="H216" s="181"/>
      <c r="I216" s="181"/>
      <c r="J216" s="165"/>
    </row>
    <row r="217" spans="1:10" s="176" customFormat="1" ht="15">
      <c r="A217" s="222"/>
      <c r="B217" s="182" t="s">
        <v>146</v>
      </c>
      <c r="C217" s="154"/>
      <c r="D217" s="183"/>
      <c r="E217" s="173"/>
      <c r="F217" s="478"/>
      <c r="G217" s="183"/>
      <c r="H217" s="181"/>
      <c r="I217" s="181"/>
      <c r="J217" s="165"/>
    </row>
    <row r="218" spans="1:10" s="176" customFormat="1" ht="15">
      <c r="A218" s="222"/>
      <c r="B218" s="182" t="s">
        <v>147</v>
      </c>
      <c r="C218" s="154"/>
      <c r="D218" s="183"/>
      <c r="E218" s="173"/>
      <c r="F218" s="478"/>
      <c r="G218" s="183"/>
      <c r="H218" s="181"/>
      <c r="I218" s="181"/>
      <c r="J218" s="165"/>
    </row>
    <row r="219" spans="1:10" s="176" customFormat="1" ht="15">
      <c r="A219" s="222"/>
      <c r="B219" s="182" t="s">
        <v>148</v>
      </c>
      <c r="C219" s="154"/>
      <c r="D219" s="183"/>
      <c r="E219" s="173"/>
      <c r="F219" s="478"/>
      <c r="G219" s="183"/>
      <c r="H219" s="181"/>
      <c r="I219" s="181"/>
      <c r="J219" s="165"/>
    </row>
    <row r="220" spans="1:10" s="176" customFormat="1" ht="15">
      <c r="A220" s="222"/>
      <c r="B220" s="182" t="s">
        <v>149</v>
      </c>
      <c r="C220" s="154"/>
      <c r="D220" s="183"/>
      <c r="E220" s="173"/>
      <c r="F220" s="478"/>
      <c r="G220" s="183"/>
      <c r="H220" s="181"/>
      <c r="I220" s="181"/>
      <c r="J220" s="165"/>
    </row>
    <row r="221" spans="1:10" s="176" customFormat="1" ht="15">
      <c r="A221" s="222"/>
      <c r="B221" s="182" t="s">
        <v>150</v>
      </c>
      <c r="C221" s="154"/>
      <c r="D221" s="183"/>
      <c r="E221" s="173"/>
      <c r="F221" s="478"/>
      <c r="G221" s="183"/>
      <c r="H221" s="181"/>
      <c r="I221" s="181"/>
      <c r="J221" s="165"/>
    </row>
    <row r="222" spans="1:10" s="176" customFormat="1" ht="15">
      <c r="A222" s="222"/>
      <c r="B222" s="182" t="s">
        <v>151</v>
      </c>
      <c r="C222" s="154"/>
      <c r="D222" s="183"/>
      <c r="E222" s="173"/>
      <c r="F222" s="478"/>
      <c r="G222" s="183"/>
      <c r="H222" s="181"/>
      <c r="I222" s="181"/>
      <c r="J222" s="165"/>
    </row>
    <row r="223" spans="1:10" s="176" customFormat="1" ht="15">
      <c r="A223" s="222"/>
      <c r="B223" s="182" t="s">
        <v>152</v>
      </c>
      <c r="C223" s="154"/>
      <c r="D223" s="183"/>
      <c r="E223" s="173"/>
      <c r="F223" s="478"/>
      <c r="G223" s="183"/>
      <c r="H223" s="181"/>
      <c r="I223" s="181"/>
      <c r="J223" s="165"/>
    </row>
    <row r="224" spans="1:10" s="176" customFormat="1" ht="15">
      <c r="A224" s="222"/>
      <c r="B224" s="182"/>
      <c r="C224" s="154"/>
      <c r="D224" s="183"/>
      <c r="E224" s="173"/>
      <c r="F224" s="478"/>
      <c r="G224" s="183"/>
      <c r="H224" s="181"/>
      <c r="I224" s="181"/>
      <c r="J224" s="165"/>
    </row>
    <row r="225" spans="1:10" s="176" customFormat="1" ht="15">
      <c r="A225" s="222"/>
      <c r="B225" s="182" t="s">
        <v>153</v>
      </c>
      <c r="C225" s="154"/>
      <c r="D225" s="183"/>
      <c r="E225" s="173"/>
      <c r="F225" s="478"/>
      <c r="G225" s="183"/>
      <c r="H225" s="181"/>
      <c r="I225" s="181"/>
      <c r="J225" s="165"/>
    </row>
    <row r="226" spans="1:10" s="176" customFormat="1" ht="15">
      <c r="A226" s="222"/>
      <c r="B226" s="182" t="s">
        <v>154</v>
      </c>
      <c r="C226" s="154"/>
      <c r="D226" s="183"/>
      <c r="E226" s="173"/>
      <c r="F226" s="478"/>
      <c r="G226" s="183"/>
      <c r="H226" s="181"/>
      <c r="I226" s="181"/>
      <c r="J226" s="165"/>
    </row>
    <row r="227" spans="1:10" s="176" customFormat="1" ht="15">
      <c r="A227" s="222"/>
      <c r="B227" s="182"/>
      <c r="C227" s="154"/>
      <c r="D227" s="183"/>
      <c r="E227" s="173"/>
      <c r="F227" s="478"/>
      <c r="G227" s="183"/>
      <c r="H227" s="181"/>
      <c r="I227" s="181"/>
      <c r="J227" s="165"/>
    </row>
    <row r="228" spans="1:10" s="176" customFormat="1" ht="15">
      <c r="A228" s="223"/>
      <c r="B228" s="182"/>
      <c r="C228" s="154"/>
      <c r="D228" s="183"/>
      <c r="E228" s="173"/>
      <c r="F228" s="478"/>
      <c r="G228" s="183"/>
      <c r="H228" s="181"/>
      <c r="I228" s="181"/>
      <c r="J228" s="165"/>
    </row>
    <row r="229" spans="1:10" s="176" customFormat="1" ht="15">
      <c r="A229" s="223"/>
      <c r="B229" s="182"/>
      <c r="C229" s="154"/>
      <c r="D229" s="183"/>
      <c r="E229" s="173"/>
      <c r="F229" s="478"/>
      <c r="G229" s="183"/>
      <c r="H229" s="181"/>
      <c r="I229" s="181"/>
      <c r="J229" s="165"/>
    </row>
    <row r="230" spans="1:10" s="176" customFormat="1" ht="15">
      <c r="A230" s="223"/>
      <c r="B230" s="182"/>
      <c r="C230" s="154"/>
      <c r="D230" s="183"/>
      <c r="E230" s="173"/>
      <c r="F230" s="478"/>
      <c r="G230" s="183"/>
      <c r="H230" s="181"/>
      <c r="I230" s="181"/>
      <c r="J230" s="165"/>
    </row>
    <row r="231" spans="1:10" s="176" customFormat="1" ht="15">
      <c r="A231" s="223"/>
      <c r="B231" s="182"/>
      <c r="C231" s="154"/>
      <c r="D231" s="183"/>
      <c r="E231" s="173"/>
      <c r="F231" s="478"/>
      <c r="G231" s="183"/>
      <c r="H231" s="181"/>
      <c r="I231" s="181"/>
      <c r="J231" s="165"/>
    </row>
    <row r="232" spans="1:10" s="176" customFormat="1" ht="15">
      <c r="A232" s="268"/>
      <c r="B232" s="171"/>
      <c r="C232" s="154"/>
      <c r="D232" s="183"/>
      <c r="E232" s="173"/>
      <c r="F232" s="478"/>
      <c r="G232" s="183"/>
      <c r="H232" s="181"/>
      <c r="I232" s="181"/>
      <c r="J232" s="165"/>
    </row>
    <row r="233" spans="1:10" s="176" customFormat="1" ht="15">
      <c r="A233" s="268" t="s">
        <v>865</v>
      </c>
      <c r="B233" s="215" t="s">
        <v>156</v>
      </c>
      <c r="C233" s="154"/>
      <c r="D233" s="183"/>
      <c r="E233" s="173"/>
      <c r="F233" s="478"/>
      <c r="G233" s="183"/>
      <c r="H233" s="181"/>
      <c r="I233" s="181"/>
      <c r="J233" s="165"/>
    </row>
    <row r="234" spans="1:10" s="176" customFormat="1" ht="15">
      <c r="A234" s="222"/>
      <c r="B234" s="215" t="s">
        <v>157</v>
      </c>
      <c r="C234" s="154"/>
      <c r="D234" s="183"/>
      <c r="E234" s="173"/>
      <c r="F234" s="478"/>
      <c r="G234" s="183"/>
      <c r="H234" s="165"/>
      <c r="I234" s="165"/>
      <c r="J234" s="165"/>
    </row>
    <row r="235" spans="1:10" s="176" customFormat="1" ht="15">
      <c r="A235" s="222"/>
      <c r="B235" s="182" t="s">
        <v>158</v>
      </c>
      <c r="C235" s="154"/>
      <c r="D235" s="183"/>
      <c r="E235" s="173"/>
      <c r="F235" s="478"/>
      <c r="G235" s="183"/>
      <c r="H235" s="181"/>
      <c r="I235" s="181"/>
      <c r="J235" s="165"/>
    </row>
    <row r="236" spans="1:10" s="176" customFormat="1" ht="15">
      <c r="A236" s="222"/>
      <c r="B236" s="182" t="s">
        <v>159</v>
      </c>
      <c r="C236" s="154"/>
      <c r="D236" s="183"/>
      <c r="E236" s="173"/>
      <c r="F236" s="478"/>
      <c r="G236" s="183"/>
      <c r="H236" s="181"/>
      <c r="I236" s="181"/>
      <c r="J236" s="165"/>
    </row>
    <row r="237" spans="1:10" s="176" customFormat="1" ht="15">
      <c r="A237" s="222"/>
      <c r="B237" s="182" t="s">
        <v>160</v>
      </c>
      <c r="C237" s="154"/>
      <c r="D237" s="183"/>
      <c r="E237" s="173"/>
      <c r="F237" s="478"/>
      <c r="G237" s="183"/>
      <c r="H237" s="181"/>
      <c r="I237" s="181"/>
      <c r="J237" s="165"/>
    </row>
    <row r="238" spans="1:10" s="176" customFormat="1" ht="15">
      <c r="A238" s="222"/>
      <c r="B238" s="182" t="s">
        <v>161</v>
      </c>
      <c r="C238" s="154"/>
      <c r="D238" s="183"/>
      <c r="E238" s="173"/>
      <c r="F238" s="478"/>
      <c r="G238" s="183"/>
      <c r="H238" s="181"/>
      <c r="I238" s="181"/>
      <c r="J238" s="165"/>
    </row>
    <row r="239" spans="1:10" s="176" customFormat="1" ht="15">
      <c r="A239" s="222"/>
      <c r="B239" s="182" t="s">
        <v>162</v>
      </c>
      <c r="C239" s="154">
        <v>79.82225276471253</v>
      </c>
      <c r="D239" s="183">
        <v>0.1459</v>
      </c>
      <c r="E239" s="173">
        <f>C239*D239</f>
        <v>11.646066678371559</v>
      </c>
      <c r="F239" s="478"/>
      <c r="G239" s="183"/>
      <c r="H239" s="181"/>
      <c r="I239" s="181"/>
      <c r="J239" s="165"/>
    </row>
    <row r="240" spans="1:10" s="176" customFormat="1" ht="15">
      <c r="A240" s="222"/>
      <c r="B240" s="182"/>
      <c r="C240" s="154"/>
      <c r="D240" s="183"/>
      <c r="E240" s="173"/>
      <c r="F240" s="478">
        <v>141.71</v>
      </c>
      <c r="G240" s="183">
        <v>0.1</v>
      </c>
      <c r="H240" s="165">
        <v>15.41</v>
      </c>
      <c r="I240" s="165">
        <f>F240+H240</f>
        <v>157.12</v>
      </c>
      <c r="J240" s="165">
        <f>I240*115/100</f>
        <v>180.68799999999999</v>
      </c>
    </row>
    <row r="241" spans="1:10" s="176" customFormat="1" ht="15">
      <c r="A241" s="222"/>
      <c r="B241" s="182" t="s">
        <v>163</v>
      </c>
      <c r="C241" s="154"/>
      <c r="D241" s="183"/>
      <c r="E241" s="173"/>
      <c r="F241" s="478"/>
      <c r="G241" s="183"/>
      <c r="H241" s="181"/>
      <c r="I241" s="181"/>
      <c r="J241" s="165"/>
    </row>
    <row r="242" spans="1:10" s="176" customFormat="1" ht="15">
      <c r="A242" s="222"/>
      <c r="B242" s="182" t="s">
        <v>164</v>
      </c>
      <c r="C242" s="154"/>
      <c r="D242" s="183"/>
      <c r="E242" s="173"/>
      <c r="F242" s="478"/>
      <c r="G242" s="183"/>
      <c r="H242" s="181"/>
      <c r="I242" s="181"/>
      <c r="J242" s="165"/>
    </row>
    <row r="243" spans="1:10" s="176" customFormat="1" ht="15">
      <c r="A243" s="222"/>
      <c r="B243" s="182" t="s">
        <v>165</v>
      </c>
      <c r="C243" s="154"/>
      <c r="D243" s="183"/>
      <c r="E243" s="173"/>
      <c r="F243" s="478"/>
      <c r="G243" s="183"/>
      <c r="H243" s="181"/>
      <c r="I243" s="181"/>
      <c r="J243" s="165"/>
    </row>
    <row r="244" spans="1:10" s="176" customFormat="1" ht="15">
      <c r="A244" s="222"/>
      <c r="B244" s="182" t="s">
        <v>166</v>
      </c>
      <c r="C244" s="154"/>
      <c r="D244" s="183"/>
      <c r="E244" s="173"/>
      <c r="F244" s="478"/>
      <c r="G244" s="183"/>
      <c r="H244" s="181"/>
      <c r="I244" s="181"/>
      <c r="J244" s="165"/>
    </row>
    <row r="245" spans="1:10" s="176" customFormat="1" ht="15">
      <c r="A245" s="223"/>
      <c r="B245" s="182" t="s">
        <v>167</v>
      </c>
      <c r="C245" s="154">
        <v>160.78849218794247</v>
      </c>
      <c r="D245" s="183">
        <v>0.1459</v>
      </c>
      <c r="E245" s="173">
        <f>C245*D245</f>
        <v>23.459041010220805</v>
      </c>
      <c r="F245" s="478">
        <v>288</v>
      </c>
      <c r="G245" s="183">
        <v>0.1</v>
      </c>
      <c r="H245" s="165">
        <v>33.58</v>
      </c>
      <c r="I245" s="165">
        <f>F245+H245</f>
        <v>321.58</v>
      </c>
      <c r="J245" s="165">
        <f>I245*115/100</f>
        <v>369.81699999999995</v>
      </c>
    </row>
    <row r="246" spans="1:10">
      <c r="A246" s="423"/>
      <c r="B246" s="244"/>
    </row>
    <row r="247" spans="1:10">
      <c r="A247" s="424"/>
      <c r="B247" s="250"/>
    </row>
    <row r="248" spans="1:10">
      <c r="A248" s="425"/>
    </row>
    <row r="249" spans="1:10">
      <c r="A249" s="425"/>
    </row>
    <row r="250" spans="1:10" ht="18">
      <c r="B250" s="196" t="s">
        <v>168</v>
      </c>
    </row>
    <row r="251" spans="1:10">
      <c r="B251" s="260"/>
    </row>
    <row r="252" spans="1:10" s="176" customFormat="1" ht="15">
      <c r="A252" s="205" t="s">
        <v>6</v>
      </c>
      <c r="B252" s="314" t="s">
        <v>169</v>
      </c>
      <c r="C252" s="154"/>
      <c r="D252" s="155"/>
      <c r="E252" s="173"/>
      <c r="F252" s="478"/>
      <c r="G252" s="155"/>
      <c r="H252" s="181"/>
      <c r="I252" s="181"/>
      <c r="J252" s="165"/>
    </row>
    <row r="253" spans="1:10" s="176" customFormat="1" ht="15">
      <c r="A253" s="422" t="s">
        <v>34</v>
      </c>
      <c r="B253" s="170" t="s">
        <v>170</v>
      </c>
      <c r="C253" s="154">
        <v>92.286568227833072</v>
      </c>
      <c r="D253" s="155">
        <v>3.9E-2</v>
      </c>
      <c r="E253" s="173">
        <f>C253*D253</f>
        <v>3.5991761608854898</v>
      </c>
      <c r="F253" s="478">
        <v>116.26171722711001</v>
      </c>
      <c r="G253" s="155">
        <v>3.4000000000000002E-2</v>
      </c>
      <c r="H253" s="165">
        <f>F253*G253</f>
        <v>3.9528983857217406</v>
      </c>
      <c r="I253" s="165">
        <f>F253+H253</f>
        <v>120.21461561283175</v>
      </c>
      <c r="J253" s="165">
        <f>I253*115/100</f>
        <v>138.24680795475652</v>
      </c>
    </row>
    <row r="254" spans="1:10" s="176" customFormat="1" ht="15">
      <c r="A254" s="219"/>
      <c r="B254" s="170" t="s">
        <v>171</v>
      </c>
      <c r="C254" s="154">
        <v>83.052974114510405</v>
      </c>
      <c r="D254" s="155">
        <v>3.9E-2</v>
      </c>
      <c r="E254" s="173">
        <f>C254*D254</f>
        <v>3.2390659904659058</v>
      </c>
      <c r="F254" s="478">
        <v>104.63901496776</v>
      </c>
      <c r="G254" s="155">
        <v>3.4000000000000002E-2</v>
      </c>
      <c r="H254" s="165">
        <f t="shared" ref="H254:H258" si="18">F254*G254</f>
        <v>3.5577265089038406</v>
      </c>
      <c r="I254" s="165">
        <f t="shared" ref="I254:I258" si="19">F254+H254</f>
        <v>108.19674147666385</v>
      </c>
      <c r="J254" s="165">
        <f t="shared" ref="J254:J269" si="20">I254*115/100</f>
        <v>124.42625269816342</v>
      </c>
    </row>
    <row r="255" spans="1:10" s="176" customFormat="1" ht="15">
      <c r="A255" s="219"/>
      <c r="B255" s="170" t="s">
        <v>172</v>
      </c>
      <c r="C255" s="154">
        <v>0</v>
      </c>
      <c r="D255" s="155"/>
      <c r="E255" s="173"/>
      <c r="F255" s="478">
        <v>0</v>
      </c>
      <c r="G255" s="155">
        <v>3.4000000000000002E-2</v>
      </c>
      <c r="H255" s="165">
        <f t="shared" si="18"/>
        <v>0</v>
      </c>
      <c r="I255" s="165">
        <f t="shared" si="19"/>
        <v>0</v>
      </c>
      <c r="J255" s="165">
        <f t="shared" si="20"/>
        <v>0</v>
      </c>
    </row>
    <row r="256" spans="1:10" s="176" customFormat="1" ht="15">
      <c r="A256" s="219"/>
      <c r="B256" s="170" t="s">
        <v>173</v>
      </c>
      <c r="C256" s="154">
        <v>92.286568227833072</v>
      </c>
      <c r="D256" s="155">
        <v>3.9E-2</v>
      </c>
      <c r="E256" s="173">
        <f>C256*D256</f>
        <v>3.5991761608854898</v>
      </c>
      <c r="F256" s="478">
        <v>116.26171722711001</v>
      </c>
      <c r="G256" s="155">
        <v>3.4000000000000002E-2</v>
      </c>
      <c r="H256" s="165">
        <f t="shared" si="18"/>
        <v>3.9528983857217406</v>
      </c>
      <c r="I256" s="165">
        <f t="shared" si="19"/>
        <v>120.21461561283175</v>
      </c>
      <c r="J256" s="165">
        <f t="shared" si="20"/>
        <v>138.24680795475652</v>
      </c>
    </row>
    <row r="257" spans="1:10" s="176" customFormat="1" ht="15">
      <c r="A257" s="219"/>
      <c r="B257" s="170" t="s">
        <v>174</v>
      </c>
      <c r="C257" s="154">
        <v>154.47839092282032</v>
      </c>
      <c r="D257" s="155">
        <v>3.9E-2</v>
      </c>
      <c r="E257" s="173">
        <f>C257*D257</f>
        <v>6.0246572459899923</v>
      </c>
      <c r="F257" s="478">
        <v>194.61376479635999</v>
      </c>
      <c r="G257" s="155">
        <v>3.4000000000000002E-2</v>
      </c>
      <c r="H257" s="165">
        <f t="shared" si="18"/>
        <v>6.6168680030762399</v>
      </c>
      <c r="I257" s="165">
        <f t="shared" si="19"/>
        <v>201.23063279943622</v>
      </c>
      <c r="J257" s="165">
        <f t="shared" si="20"/>
        <v>231.41522771935163</v>
      </c>
    </row>
    <row r="258" spans="1:10" s="176" customFormat="1" ht="15">
      <c r="A258" s="219"/>
      <c r="B258" s="170" t="s">
        <v>175</v>
      </c>
      <c r="C258" s="154">
        <v>154.47839092282032</v>
      </c>
      <c r="D258" s="155">
        <v>3.9E-2</v>
      </c>
      <c r="E258" s="173">
        <f>C258*D258</f>
        <v>6.0246572459899923</v>
      </c>
      <c r="F258" s="478">
        <v>194.61376479635999</v>
      </c>
      <c r="G258" s="155">
        <v>3.4000000000000002E-2</v>
      </c>
      <c r="H258" s="165">
        <f t="shared" si="18"/>
        <v>6.6168680030762399</v>
      </c>
      <c r="I258" s="165">
        <f t="shared" si="19"/>
        <v>201.23063279943622</v>
      </c>
      <c r="J258" s="165">
        <f t="shared" si="20"/>
        <v>231.41522771935163</v>
      </c>
    </row>
    <row r="259" spans="1:10" s="176" customFormat="1" ht="15">
      <c r="A259" s="219"/>
      <c r="B259" s="314" t="s">
        <v>176</v>
      </c>
      <c r="C259" s="154"/>
      <c r="D259" s="155"/>
      <c r="E259" s="173"/>
      <c r="F259" s="478"/>
      <c r="G259" s="155"/>
      <c r="H259" s="181"/>
      <c r="I259" s="181"/>
      <c r="J259" s="165">
        <f t="shared" si="20"/>
        <v>0</v>
      </c>
    </row>
    <row r="260" spans="1:10" s="176" customFormat="1" ht="15">
      <c r="A260" s="219"/>
      <c r="B260" s="170"/>
      <c r="C260" s="154"/>
      <c r="D260" s="155"/>
      <c r="E260" s="173"/>
      <c r="F260" s="478"/>
      <c r="G260" s="155"/>
      <c r="H260" s="181"/>
      <c r="I260" s="181"/>
      <c r="J260" s="165">
        <f t="shared" si="20"/>
        <v>0</v>
      </c>
    </row>
    <row r="261" spans="1:10" s="176" customFormat="1" ht="15">
      <c r="A261" s="219" t="s">
        <v>22</v>
      </c>
      <c r="B261" s="314" t="s">
        <v>177</v>
      </c>
      <c r="C261" s="154"/>
      <c r="D261" s="155"/>
      <c r="E261" s="173"/>
      <c r="F261" s="478"/>
      <c r="G261" s="155"/>
      <c r="H261" s="181"/>
      <c r="I261" s="181"/>
      <c r="J261" s="165">
        <f t="shared" si="20"/>
        <v>0</v>
      </c>
    </row>
    <row r="262" spans="1:10" s="176" customFormat="1" ht="15">
      <c r="A262" s="219"/>
      <c r="B262" s="170" t="s">
        <v>170</v>
      </c>
      <c r="C262" s="154">
        <v>160.216415890354</v>
      </c>
      <c r="D262" s="155">
        <v>3.9E-2</v>
      </c>
      <c r="E262" s="173">
        <f>C262*D262</f>
        <v>6.2484402197238058</v>
      </c>
      <c r="F262" s="478">
        <v>201.85337834297999</v>
      </c>
      <c r="G262" s="155">
        <v>3.4000000000000002E-2</v>
      </c>
      <c r="H262" s="165">
        <f t="shared" ref="H262:H265" si="21">F262*G262</f>
        <v>6.86301486366132</v>
      </c>
      <c r="I262" s="165">
        <f>F262+H262</f>
        <v>208.71639320664133</v>
      </c>
      <c r="J262" s="165">
        <f t="shared" si="20"/>
        <v>240.02385218763754</v>
      </c>
    </row>
    <row r="263" spans="1:10" s="176" customFormat="1" ht="15">
      <c r="A263" s="219"/>
      <c r="B263" s="170" t="s">
        <v>173</v>
      </c>
      <c r="C263" s="154">
        <v>160.216415890354</v>
      </c>
      <c r="D263" s="155">
        <v>3.9E-2</v>
      </c>
      <c r="E263" s="173">
        <f>C263*D263</f>
        <v>6.2484402197238058</v>
      </c>
      <c r="F263" s="478">
        <v>201.85337834297999</v>
      </c>
      <c r="G263" s="155">
        <v>3.4000000000000002E-2</v>
      </c>
      <c r="H263" s="165">
        <f t="shared" si="21"/>
        <v>6.86301486366132</v>
      </c>
      <c r="I263" s="165">
        <f t="shared" ref="I263:I265" si="22">F263+H263</f>
        <v>208.71639320664133</v>
      </c>
      <c r="J263" s="165">
        <f t="shared" si="20"/>
        <v>240.02385218763754</v>
      </c>
    </row>
    <row r="264" spans="1:10" s="176" customFormat="1" ht="15">
      <c r="A264" s="219"/>
      <c r="B264" s="170" t="s">
        <v>174</v>
      </c>
      <c r="C264" s="154">
        <v>309.10620957917013</v>
      </c>
      <c r="D264" s="155">
        <v>3.9E-2</v>
      </c>
      <c r="E264" s="173">
        <f>C264*D264</f>
        <v>12.055142173587635</v>
      </c>
      <c r="F264" s="478">
        <v>389.42413251651004</v>
      </c>
      <c r="G264" s="155">
        <v>3.4000000000000002E-2</v>
      </c>
      <c r="H264" s="165">
        <f t="shared" si="21"/>
        <v>13.240420505561342</v>
      </c>
      <c r="I264" s="165">
        <f t="shared" si="22"/>
        <v>402.6645530220714</v>
      </c>
      <c r="J264" s="165">
        <f t="shared" si="20"/>
        <v>463.06423597538213</v>
      </c>
    </row>
    <row r="265" spans="1:10" s="176" customFormat="1" ht="15">
      <c r="A265" s="219"/>
      <c r="B265" s="170" t="s">
        <v>175</v>
      </c>
      <c r="C265" s="154">
        <v>309.10620957917013</v>
      </c>
      <c r="D265" s="155">
        <v>3.9E-2</v>
      </c>
      <c r="E265" s="173">
        <f>C265*D265</f>
        <v>12.055142173587635</v>
      </c>
      <c r="F265" s="478">
        <v>389.42413251651004</v>
      </c>
      <c r="G265" s="155">
        <v>3.4000000000000002E-2</v>
      </c>
      <c r="H265" s="165">
        <f t="shared" si="21"/>
        <v>13.240420505561342</v>
      </c>
      <c r="I265" s="165">
        <f t="shared" si="22"/>
        <v>402.6645530220714</v>
      </c>
      <c r="J265" s="165">
        <f t="shared" si="20"/>
        <v>463.06423597538213</v>
      </c>
    </row>
    <row r="266" spans="1:10" s="176" customFormat="1" ht="15">
      <c r="A266" s="219"/>
      <c r="B266" s="170"/>
      <c r="C266" s="154"/>
      <c r="D266" s="155"/>
      <c r="E266" s="173"/>
      <c r="F266" s="483"/>
      <c r="G266" s="155"/>
      <c r="H266" s="181"/>
      <c r="I266" s="181"/>
      <c r="J266" s="165">
        <f t="shared" si="20"/>
        <v>0</v>
      </c>
    </row>
    <row r="267" spans="1:10" s="176" customFormat="1" ht="15">
      <c r="A267" s="219" t="s">
        <v>178</v>
      </c>
      <c r="B267" s="314" t="s">
        <v>179</v>
      </c>
      <c r="C267" s="154"/>
      <c r="D267" s="155"/>
      <c r="E267" s="173"/>
      <c r="F267" s="483"/>
      <c r="G267" s="155"/>
      <c r="H267" s="181"/>
      <c r="I267" s="181"/>
      <c r="J267" s="165">
        <f t="shared" si="20"/>
        <v>0</v>
      </c>
    </row>
    <row r="268" spans="1:10" s="176" customFormat="1" ht="15">
      <c r="A268" s="219"/>
      <c r="B268" s="170" t="s">
        <v>180</v>
      </c>
      <c r="C268" s="154">
        <v>635.22833418000005</v>
      </c>
      <c r="D268" s="155">
        <v>3.9E-2</v>
      </c>
      <c r="E268" s="173">
        <f>C268*D268</f>
        <v>24.77390503302</v>
      </c>
      <c r="F268" s="478">
        <v>800.28954860400006</v>
      </c>
      <c r="G268" s="155">
        <v>3.4000000000000002E-2</v>
      </c>
      <c r="H268" s="165">
        <f>F268*G268</f>
        <v>27.209844652536002</v>
      </c>
      <c r="I268" s="165">
        <f>F268+H268</f>
        <v>827.49939325653611</v>
      </c>
      <c r="J268" s="165">
        <f t="shared" si="20"/>
        <v>951.62430224501657</v>
      </c>
    </row>
    <row r="269" spans="1:10" s="176" customFormat="1" ht="15">
      <c r="A269" s="219"/>
      <c r="B269" s="170" t="s">
        <v>181</v>
      </c>
      <c r="C269" s="154">
        <v>1016.28816102</v>
      </c>
      <c r="D269" s="155">
        <v>3.9E-2</v>
      </c>
      <c r="E269" s="173">
        <f>C269*D269</f>
        <v>39.635238279779998</v>
      </c>
      <c r="F269" s="478">
        <v>1280.35919386557</v>
      </c>
      <c r="G269" s="155">
        <v>3.4000000000000002E-2</v>
      </c>
      <c r="H269" s="165">
        <f>F269*G269</f>
        <v>43.532212591429385</v>
      </c>
      <c r="I269" s="165">
        <f>F269+H269</f>
        <v>1323.8914064569994</v>
      </c>
      <c r="J269" s="165">
        <f t="shared" si="20"/>
        <v>1522.4751174255493</v>
      </c>
    </row>
    <row r="270" spans="1:10" s="176" customFormat="1" ht="15">
      <c r="A270" s="219"/>
      <c r="B270" s="170"/>
      <c r="C270" s="154"/>
      <c r="D270" s="155"/>
      <c r="E270" s="173"/>
      <c r="F270" s="478"/>
      <c r="G270" s="155"/>
      <c r="H270" s="181"/>
      <c r="I270" s="181"/>
      <c r="J270" s="165"/>
    </row>
    <row r="271" spans="1:10" s="176" customFormat="1" ht="15">
      <c r="A271" s="422" t="s">
        <v>95</v>
      </c>
      <c r="B271" s="314" t="s">
        <v>715</v>
      </c>
      <c r="C271" s="154"/>
      <c r="D271" s="155"/>
      <c r="E271" s="178"/>
      <c r="F271" s="478"/>
      <c r="G271" s="155"/>
      <c r="H271" s="181"/>
      <c r="I271" s="181"/>
      <c r="J271" s="165"/>
    </row>
    <row r="272" spans="1:10" s="176" customFormat="1" ht="15.75">
      <c r="A272" s="422"/>
      <c r="B272" s="321" t="s">
        <v>716</v>
      </c>
      <c r="C272" s="154"/>
      <c r="D272" s="155"/>
      <c r="E272" s="178"/>
      <c r="F272" s="478">
        <v>453.47553999999997</v>
      </c>
      <c r="G272" s="155">
        <v>3.4000000000000002E-2</v>
      </c>
      <c r="H272" s="165">
        <f>F272*G272</f>
        <v>15.418168359999999</v>
      </c>
      <c r="I272" s="165">
        <f>F272+H272</f>
        <v>468.89370835999995</v>
      </c>
      <c r="J272" s="165">
        <f>I272*115/100</f>
        <v>539.22776461399997</v>
      </c>
    </row>
    <row r="273" spans="1:10" s="176" customFormat="1" ht="15.75">
      <c r="A273" s="422"/>
      <c r="B273" s="321" t="s">
        <v>717</v>
      </c>
      <c r="C273" s="154"/>
      <c r="D273" s="155"/>
      <c r="E273" s="178"/>
      <c r="F273" s="485">
        <v>589.52445999999998</v>
      </c>
      <c r="G273" s="155">
        <v>3.4000000000000002E-2</v>
      </c>
      <c r="H273" s="165">
        <f t="shared" ref="H273:H274" si="23">F273*G273</f>
        <v>20.043831640000001</v>
      </c>
      <c r="I273" s="165">
        <f t="shared" ref="I273:I274" si="24">F273+H273</f>
        <v>609.56829163999998</v>
      </c>
      <c r="J273" s="165">
        <f>I273*115/100</f>
        <v>701.00353538599995</v>
      </c>
    </row>
    <row r="274" spans="1:10" s="176" customFormat="1" ht="15.75">
      <c r="A274" s="422"/>
      <c r="B274" s="321" t="s">
        <v>718</v>
      </c>
      <c r="C274" s="154"/>
      <c r="D274" s="155"/>
      <c r="E274" s="178"/>
      <c r="F274" s="485">
        <v>136.03849</v>
      </c>
      <c r="G274" s="155">
        <v>3.4000000000000002E-2</v>
      </c>
      <c r="H274" s="165">
        <f t="shared" si="23"/>
        <v>4.62530866</v>
      </c>
      <c r="I274" s="165">
        <f t="shared" si="24"/>
        <v>140.66379866</v>
      </c>
      <c r="J274" s="165">
        <f>I274*115/100</f>
        <v>161.76336845899999</v>
      </c>
    </row>
    <row r="275" spans="1:10" s="176" customFormat="1" ht="15">
      <c r="A275" s="422"/>
      <c r="B275" s="314"/>
      <c r="C275" s="154"/>
      <c r="D275" s="155"/>
      <c r="E275" s="178"/>
      <c r="F275" s="478"/>
      <c r="G275" s="155"/>
      <c r="H275" s="181"/>
      <c r="I275" s="181"/>
      <c r="J275" s="165"/>
    </row>
    <row r="276" spans="1:10" s="176" customFormat="1" ht="15">
      <c r="A276" s="422"/>
      <c r="B276" s="170"/>
      <c r="C276" s="154"/>
      <c r="D276" s="155"/>
      <c r="E276" s="178"/>
      <c r="F276" s="478"/>
      <c r="G276" s="155"/>
      <c r="H276" s="181"/>
      <c r="I276" s="181"/>
      <c r="J276" s="165"/>
    </row>
    <row r="277" spans="1:10" s="176" customFormat="1" ht="28.5">
      <c r="A277" s="157" t="s">
        <v>122</v>
      </c>
      <c r="B277" s="341" t="s">
        <v>969</v>
      </c>
      <c r="C277" s="150"/>
      <c r="D277" s="297"/>
      <c r="E277" s="149"/>
      <c r="F277" s="486">
        <v>0</v>
      </c>
      <c r="G277" s="297"/>
      <c r="H277" s="402">
        <v>0</v>
      </c>
      <c r="I277" s="162">
        <f>J277*100/115</f>
        <v>120.21739130434783</v>
      </c>
      <c r="J277" s="162">
        <v>138.25</v>
      </c>
    </row>
    <row r="278" spans="1:10" s="176" customFormat="1" ht="15">
      <c r="A278" s="236"/>
      <c r="B278" s="315"/>
      <c r="C278" s="302"/>
      <c r="D278" s="186"/>
      <c r="E278" s="303"/>
      <c r="F278" s="473"/>
      <c r="G278" s="186"/>
      <c r="H278" s="188"/>
      <c r="I278" s="188"/>
      <c r="J278" s="187"/>
    </row>
    <row r="279" spans="1:10" ht="14.25">
      <c r="A279" s="465" t="s">
        <v>645</v>
      </c>
      <c r="B279" s="465"/>
    </row>
    <row r="280" spans="1:10" ht="14.25">
      <c r="A280" s="465" t="s">
        <v>861</v>
      </c>
      <c r="B280" s="465"/>
    </row>
    <row r="281" spans="1:10" ht="15.75" thickBot="1">
      <c r="A281" s="225"/>
      <c r="B281" s="226"/>
    </row>
    <row r="282" spans="1:10" ht="44.25" customHeight="1" thickBot="1">
      <c r="A282" s="227"/>
      <c r="B282" s="198" t="s">
        <v>29</v>
      </c>
      <c r="C282" s="317" t="s">
        <v>30</v>
      </c>
      <c r="D282" s="261" t="s">
        <v>3</v>
      </c>
      <c r="E282" s="305" t="s">
        <v>31</v>
      </c>
      <c r="F282" s="469" t="s">
        <v>798</v>
      </c>
      <c r="G282" s="261" t="s">
        <v>3</v>
      </c>
      <c r="H282" s="203" t="s">
        <v>4</v>
      </c>
      <c r="I282" s="203" t="s">
        <v>799</v>
      </c>
      <c r="J282" s="204" t="s">
        <v>952</v>
      </c>
    </row>
    <row r="283" spans="1:10" ht="18">
      <c r="B283" s="316" t="s">
        <v>183</v>
      </c>
      <c r="F283" s="487"/>
      <c r="G283" s="448"/>
      <c r="H283" s="449"/>
      <c r="I283" s="449"/>
      <c r="J283" s="447"/>
    </row>
    <row r="284" spans="1:10" ht="15">
      <c r="B284" s="322"/>
      <c r="F284" s="488"/>
      <c r="G284" s="310"/>
      <c r="H284" s="311"/>
      <c r="I284" s="311"/>
      <c r="J284" s="312"/>
    </row>
    <row r="285" spans="1:10" s="176" customFormat="1" ht="15">
      <c r="A285" s="422">
        <v>1</v>
      </c>
      <c r="B285" s="314" t="s">
        <v>184</v>
      </c>
      <c r="C285" s="154"/>
      <c r="D285" s="155"/>
      <c r="E285" s="173"/>
      <c r="F285" s="478"/>
      <c r="G285" s="155"/>
      <c r="H285" s="181"/>
      <c r="I285" s="181"/>
      <c r="J285" s="165"/>
    </row>
    <row r="286" spans="1:10" s="176" customFormat="1" ht="15">
      <c r="A286" s="422"/>
      <c r="B286" s="170" t="s">
        <v>185</v>
      </c>
      <c r="C286" s="154">
        <v>1305</v>
      </c>
      <c r="D286" s="155">
        <v>0</v>
      </c>
      <c r="E286" s="173"/>
      <c r="F286" s="478">
        <v>1739.13</v>
      </c>
      <c r="G286" s="155"/>
      <c r="H286" s="165">
        <f>F286*G286</f>
        <v>0</v>
      </c>
      <c r="I286" s="165">
        <f>F286+H286</f>
        <v>1739.13</v>
      </c>
      <c r="J286" s="165">
        <f>I286*115/100</f>
        <v>1999.9995000000001</v>
      </c>
    </row>
    <row r="287" spans="1:10" s="176" customFormat="1" ht="15">
      <c r="A287" s="422"/>
      <c r="B287" s="170" t="s">
        <v>186</v>
      </c>
      <c r="C287" s="154">
        <v>1740</v>
      </c>
      <c r="D287" s="155">
        <v>0</v>
      </c>
      <c r="E287" s="173"/>
      <c r="F287" s="478">
        <v>2000</v>
      </c>
      <c r="G287" s="155"/>
      <c r="H287" s="165">
        <f t="shared" ref="H287:H288" si="25">F287*G287</f>
        <v>0</v>
      </c>
      <c r="I287" s="165">
        <f t="shared" ref="I287:I288" si="26">F287+H287</f>
        <v>2000</v>
      </c>
      <c r="J287" s="165">
        <f>I287*115/100</f>
        <v>2300</v>
      </c>
    </row>
    <row r="288" spans="1:10" s="176" customFormat="1" ht="15">
      <c r="A288" s="422"/>
      <c r="B288" s="170" t="s">
        <v>187</v>
      </c>
      <c r="C288" s="154">
        <v>2175</v>
      </c>
      <c r="D288" s="155">
        <v>0</v>
      </c>
      <c r="E288" s="173"/>
      <c r="F288" s="478">
        <v>2173.91</v>
      </c>
      <c r="G288" s="155"/>
      <c r="H288" s="165">
        <f t="shared" si="25"/>
        <v>0</v>
      </c>
      <c r="I288" s="165">
        <f t="shared" si="26"/>
        <v>2173.91</v>
      </c>
      <c r="J288" s="165">
        <f>I288*115/100</f>
        <v>2499.9964999999997</v>
      </c>
    </row>
    <row r="289" spans="1:10" s="176" customFormat="1" ht="15">
      <c r="A289" s="422"/>
      <c r="B289" s="170"/>
      <c r="C289" s="154"/>
      <c r="D289" s="155"/>
      <c r="E289" s="173"/>
      <c r="F289" s="478"/>
      <c r="G289" s="155"/>
      <c r="H289" s="181"/>
      <c r="I289" s="181"/>
      <c r="J289" s="165"/>
    </row>
    <row r="290" spans="1:10" s="176" customFormat="1" ht="15">
      <c r="A290" s="422">
        <v>2</v>
      </c>
      <c r="B290" s="314" t="s">
        <v>961</v>
      </c>
      <c r="C290" s="154"/>
      <c r="D290" s="155"/>
      <c r="E290" s="173"/>
      <c r="F290" s="478"/>
      <c r="G290" s="155"/>
      <c r="H290" s="181"/>
      <c r="I290" s="181"/>
      <c r="J290" s="165"/>
    </row>
    <row r="291" spans="1:10" s="176" customFormat="1" ht="15">
      <c r="A291" s="422"/>
      <c r="B291" s="170"/>
      <c r="C291" s="154"/>
      <c r="D291" s="155"/>
      <c r="E291" s="173"/>
      <c r="F291" s="478"/>
      <c r="G291" s="155"/>
      <c r="H291" s="181"/>
      <c r="I291" s="181"/>
      <c r="J291" s="165"/>
    </row>
    <row r="292" spans="1:10" s="176" customFormat="1" ht="15">
      <c r="A292" s="422"/>
      <c r="B292" s="170" t="s">
        <v>188</v>
      </c>
      <c r="C292" s="154">
        <v>4112</v>
      </c>
      <c r="D292" s="155">
        <v>0</v>
      </c>
      <c r="E292" s="173"/>
      <c r="F292" s="478">
        <v>3478.26</v>
      </c>
      <c r="G292" s="155"/>
      <c r="H292" s="165">
        <f>F292*G292</f>
        <v>0</v>
      </c>
      <c r="I292" s="165">
        <f>F292+H292</f>
        <v>3478.26</v>
      </c>
      <c r="J292" s="312">
        <f>I292*115/100</f>
        <v>3999.9990000000003</v>
      </c>
    </row>
    <row r="293" spans="1:10" s="176" customFormat="1" ht="15">
      <c r="A293" s="422"/>
      <c r="B293" s="170" t="s">
        <v>779</v>
      </c>
      <c r="C293" s="154">
        <v>4120</v>
      </c>
      <c r="D293" s="155">
        <v>0</v>
      </c>
      <c r="E293" s="173"/>
      <c r="F293" s="478">
        <v>2608.6999999999998</v>
      </c>
      <c r="G293" s="155"/>
      <c r="H293" s="165">
        <f t="shared" ref="H293:H307" si="27">F293*G293</f>
        <v>0</v>
      </c>
      <c r="I293" s="165">
        <f>J293*100/115.5</f>
        <v>4329.0043290043286</v>
      </c>
      <c r="J293" s="312">
        <v>5000</v>
      </c>
    </row>
    <row r="294" spans="1:10" s="176" customFormat="1" ht="15">
      <c r="A294" s="422"/>
      <c r="B294" s="170" t="s">
        <v>189</v>
      </c>
      <c r="C294" s="154">
        <v>3750</v>
      </c>
      <c r="D294" s="155">
        <v>0</v>
      </c>
      <c r="E294" s="173"/>
      <c r="F294" s="478">
        <v>2608.6999999999998</v>
      </c>
      <c r="G294" s="155"/>
      <c r="H294" s="165">
        <f t="shared" si="27"/>
        <v>0</v>
      </c>
      <c r="I294" s="165">
        <f t="shared" ref="I294:I297" si="28">F294+H294</f>
        <v>2608.6999999999998</v>
      </c>
      <c r="J294" s="312">
        <f>I294*115/100</f>
        <v>3000.0050000000001</v>
      </c>
    </row>
    <row r="295" spans="1:10" s="176" customFormat="1" ht="15">
      <c r="A295" s="422"/>
      <c r="B295" s="170" t="s">
        <v>190</v>
      </c>
      <c r="C295" s="154">
        <v>4080</v>
      </c>
      <c r="D295" s="155">
        <v>0</v>
      </c>
      <c r="E295" s="173"/>
      <c r="F295" s="478">
        <v>2608.6999999999998</v>
      </c>
      <c r="G295" s="155"/>
      <c r="H295" s="165">
        <f t="shared" si="27"/>
        <v>0</v>
      </c>
      <c r="I295" s="165">
        <f t="shared" si="28"/>
        <v>2608.6999999999998</v>
      </c>
      <c r="J295" s="312">
        <f>I295*115/100</f>
        <v>3000.0050000000001</v>
      </c>
    </row>
    <row r="296" spans="1:10" s="176" customFormat="1" ht="15">
      <c r="A296" s="422"/>
      <c r="B296" s="170" t="s">
        <v>191</v>
      </c>
      <c r="C296" s="154">
        <v>3744</v>
      </c>
      <c r="D296" s="155">
        <v>0</v>
      </c>
      <c r="E296" s="173"/>
      <c r="F296" s="478">
        <v>2608.6999999999998</v>
      </c>
      <c r="G296" s="155"/>
      <c r="H296" s="165">
        <f t="shared" si="27"/>
        <v>0</v>
      </c>
      <c r="I296" s="165">
        <f t="shared" si="28"/>
        <v>2608.6999999999998</v>
      </c>
      <c r="J296" s="312">
        <f>I296*115/100</f>
        <v>3000.0050000000001</v>
      </c>
    </row>
    <row r="297" spans="1:10" s="176" customFormat="1" ht="15">
      <c r="A297" s="422"/>
      <c r="B297" s="170" t="s">
        <v>743</v>
      </c>
      <c r="C297" s="154">
        <v>1096</v>
      </c>
      <c r="D297" s="155">
        <v>0</v>
      </c>
      <c r="E297" s="173"/>
      <c r="F297" s="478">
        <v>2173.91</v>
      </c>
      <c r="G297" s="155"/>
      <c r="H297" s="165">
        <f t="shared" si="27"/>
        <v>0</v>
      </c>
      <c r="I297" s="165">
        <f t="shared" si="28"/>
        <v>2173.91</v>
      </c>
      <c r="J297" s="312">
        <f>I297*115/100</f>
        <v>2499.9964999999997</v>
      </c>
    </row>
    <row r="298" spans="1:10" s="176" customFormat="1" ht="15">
      <c r="A298" s="422"/>
      <c r="B298" s="170" t="s">
        <v>737</v>
      </c>
      <c r="C298" s="154">
        <v>75</v>
      </c>
      <c r="D298" s="155">
        <v>0</v>
      </c>
      <c r="E298" s="173">
        <v>0</v>
      </c>
      <c r="F298" s="478">
        <v>0</v>
      </c>
      <c r="G298" s="155"/>
      <c r="H298" s="165">
        <f>F298*G298</f>
        <v>0</v>
      </c>
      <c r="I298" s="165">
        <v>0</v>
      </c>
      <c r="J298" s="312">
        <v>0</v>
      </c>
    </row>
    <row r="299" spans="1:10" s="176" customFormat="1" ht="15">
      <c r="A299" s="422"/>
      <c r="B299" s="170" t="s">
        <v>738</v>
      </c>
      <c r="C299" s="154">
        <v>110</v>
      </c>
      <c r="D299" s="155">
        <v>0</v>
      </c>
      <c r="E299" s="173">
        <v>0</v>
      </c>
      <c r="F299" s="478">
        <v>0</v>
      </c>
      <c r="G299" s="155"/>
      <c r="H299" s="165">
        <f>F299*G299</f>
        <v>0</v>
      </c>
      <c r="I299" s="165">
        <v>0</v>
      </c>
      <c r="J299" s="312">
        <v>0</v>
      </c>
    </row>
    <row r="300" spans="1:10" s="176" customFormat="1" ht="15">
      <c r="A300" s="422"/>
      <c r="B300" s="170" t="s">
        <v>778</v>
      </c>
      <c r="C300" s="154">
        <v>400</v>
      </c>
      <c r="D300" s="155">
        <v>0</v>
      </c>
      <c r="E300" s="173">
        <v>0</v>
      </c>
      <c r="F300" s="478">
        <v>2597.4025974025976</v>
      </c>
      <c r="G300" s="155"/>
      <c r="H300" s="165">
        <f>F300*G300</f>
        <v>0</v>
      </c>
      <c r="I300" s="165">
        <f>J300*100/115.5</f>
        <v>2597.4025974025976</v>
      </c>
      <c r="J300" s="312">
        <v>3000</v>
      </c>
    </row>
    <row r="301" spans="1:10" s="176" customFormat="1" ht="15.75" customHeight="1">
      <c r="A301" s="422"/>
      <c r="B301" s="170" t="s">
        <v>192</v>
      </c>
      <c r="C301" s="154">
        <v>2375.9009631194072</v>
      </c>
      <c r="D301" s="155">
        <v>0</v>
      </c>
      <c r="E301" s="173">
        <f t="shared" ref="E301:E307" si="29">C301*D301</f>
        <v>0</v>
      </c>
      <c r="F301" s="478">
        <v>2276.4309399999997</v>
      </c>
      <c r="G301" s="155">
        <v>3.4000000000000002E-2</v>
      </c>
      <c r="H301" s="165">
        <f t="shared" si="27"/>
        <v>77.398651959999995</v>
      </c>
      <c r="I301" s="165">
        <f>F301+H301</f>
        <v>2353.8295919599996</v>
      </c>
      <c r="J301" s="312">
        <f>I301*115/100</f>
        <v>2706.9040307539995</v>
      </c>
    </row>
    <row r="302" spans="1:10" s="176" customFormat="1" ht="15">
      <c r="A302" s="422"/>
      <c r="B302" s="170" t="s">
        <v>193</v>
      </c>
      <c r="C302" s="154">
        <v>7320.5</v>
      </c>
      <c r="D302" s="155">
        <v>3.9E-2</v>
      </c>
      <c r="E302" s="173">
        <f t="shared" si="29"/>
        <v>285.49950000000001</v>
      </c>
      <c r="F302" s="478">
        <v>7989.2652699999999</v>
      </c>
      <c r="G302" s="155">
        <v>3.4000000000000002E-2</v>
      </c>
      <c r="H302" s="165">
        <f t="shared" si="27"/>
        <v>271.63501918000003</v>
      </c>
      <c r="I302" s="165">
        <f t="shared" ref="I302:I312" si="30">F302+H302</f>
        <v>8260.9002891799992</v>
      </c>
      <c r="J302" s="312">
        <f>I302*115/100</f>
        <v>9500.0353325569995</v>
      </c>
    </row>
    <row r="303" spans="1:10" ht="15">
      <c r="A303" s="426"/>
      <c r="B303" s="170" t="s">
        <v>194</v>
      </c>
      <c r="C303" s="154">
        <v>100</v>
      </c>
      <c r="D303" s="155">
        <v>3.9E-2</v>
      </c>
      <c r="E303" s="173">
        <f t="shared" si="29"/>
        <v>3.9</v>
      </c>
      <c r="F303" s="478">
        <v>105.04052999999999</v>
      </c>
      <c r="G303" s="155">
        <v>3.4000000000000002E-2</v>
      </c>
      <c r="H303" s="165">
        <f t="shared" si="27"/>
        <v>3.57137802</v>
      </c>
      <c r="I303" s="165">
        <f t="shared" si="30"/>
        <v>108.61190801999999</v>
      </c>
      <c r="J303" s="312">
        <f>I303*115/100</f>
        <v>124.90369422299999</v>
      </c>
    </row>
    <row r="304" spans="1:10" ht="15">
      <c r="A304" s="426"/>
      <c r="B304" s="170" t="s">
        <v>784</v>
      </c>
      <c r="C304" s="154">
        <v>3241.2940560000002</v>
      </c>
      <c r="D304" s="155">
        <v>3.9E-2</v>
      </c>
      <c r="E304" s="173">
        <f t="shared" si="29"/>
        <v>126.41046818400001</v>
      </c>
      <c r="F304" s="478">
        <v>3537.40751</v>
      </c>
      <c r="G304" s="155">
        <v>3.4000000000000002E-2</v>
      </c>
      <c r="H304" s="165">
        <f t="shared" si="27"/>
        <v>120.27185534</v>
      </c>
      <c r="I304" s="165">
        <f t="shared" si="30"/>
        <v>3657.67936534</v>
      </c>
      <c r="J304" s="312">
        <f>I304*115/100</f>
        <v>4206.3312701410005</v>
      </c>
    </row>
    <row r="305" spans="1:10" ht="15">
      <c r="A305" s="426"/>
      <c r="B305" s="170" t="s">
        <v>195</v>
      </c>
      <c r="C305" s="154">
        <v>1146.4109794566002</v>
      </c>
      <c r="D305" s="155">
        <v>3.9E-2</v>
      </c>
      <c r="E305" s="173">
        <f t="shared" si="29"/>
        <v>44.710028198807407</v>
      </c>
      <c r="F305" s="478">
        <v>3540.7965367965367</v>
      </c>
      <c r="G305" s="155">
        <v>3.4000000000000002E-2</v>
      </c>
      <c r="H305" s="165">
        <f t="shared" si="27"/>
        <v>120.38708225108226</v>
      </c>
      <c r="I305" s="165">
        <f>J305*100/115.5</f>
        <v>3540.7965367965367</v>
      </c>
      <c r="J305" s="312">
        <v>4089.62</v>
      </c>
    </row>
    <row r="306" spans="1:10" ht="15">
      <c r="A306" s="426"/>
      <c r="B306" s="170" t="s">
        <v>783</v>
      </c>
      <c r="C306" s="154"/>
      <c r="D306" s="155"/>
      <c r="E306" s="173"/>
      <c r="F306" s="478">
        <v>1138.5281385281385</v>
      </c>
      <c r="G306" s="155">
        <v>3.4000000000000002E-2</v>
      </c>
      <c r="H306" s="165">
        <f t="shared" si="27"/>
        <v>38.709956709956714</v>
      </c>
      <c r="I306" s="165">
        <f>F306+H306</f>
        <v>1177.2380952380952</v>
      </c>
      <c r="J306" s="312">
        <f>I306*115/100</f>
        <v>1353.8238095238094</v>
      </c>
    </row>
    <row r="307" spans="1:10" ht="15">
      <c r="A307" s="426"/>
      <c r="B307" s="170" t="s">
        <v>739</v>
      </c>
      <c r="C307" s="154">
        <v>457.5</v>
      </c>
      <c r="D307" s="155">
        <v>3.9E-2</v>
      </c>
      <c r="E307" s="173">
        <f t="shared" si="29"/>
        <v>17.842500000000001</v>
      </c>
      <c r="F307" s="478">
        <v>4761.9047619047615</v>
      </c>
      <c r="G307" s="155"/>
      <c r="H307" s="165">
        <f t="shared" si="27"/>
        <v>0</v>
      </c>
      <c r="I307" s="165">
        <f>J307*100/115.5</f>
        <v>4761.9047619047615</v>
      </c>
      <c r="J307" s="312">
        <v>5500</v>
      </c>
    </row>
    <row r="308" spans="1:10" ht="15">
      <c r="A308" s="426"/>
      <c r="B308" s="170" t="s">
        <v>740</v>
      </c>
      <c r="C308" s="154">
        <v>466.08650920259993</v>
      </c>
      <c r="D308" s="155">
        <v>3.9E-2</v>
      </c>
      <c r="E308" s="173">
        <f>C308*D308</f>
        <v>18.177373858901397</v>
      </c>
      <c r="F308" s="478">
        <v>508.67109999999997</v>
      </c>
      <c r="G308" s="155">
        <v>3.4000000000000002E-2</v>
      </c>
      <c r="H308" s="165">
        <f>F308*G308</f>
        <v>17.294817399999999</v>
      </c>
      <c r="I308" s="165">
        <f t="shared" si="30"/>
        <v>525.96591739999997</v>
      </c>
      <c r="J308" s="312">
        <f>I308*115/100</f>
        <v>604.86080500999992</v>
      </c>
    </row>
    <row r="309" spans="1:10" ht="15">
      <c r="A309" s="426"/>
      <c r="B309" s="170" t="s">
        <v>692</v>
      </c>
      <c r="C309" s="154"/>
      <c r="D309" s="155"/>
      <c r="E309" s="173"/>
      <c r="F309" s="478">
        <v>3472.5954899999997</v>
      </c>
      <c r="G309" s="155">
        <v>3.4000000000000002E-2</v>
      </c>
      <c r="H309" s="165">
        <f t="shared" ref="H309:H313" si="31">F309*G309</f>
        <v>118.06824666</v>
      </c>
      <c r="I309" s="165">
        <f t="shared" si="30"/>
        <v>3590.6637366599998</v>
      </c>
      <c r="J309" s="312">
        <f>I309*115/100</f>
        <v>4129.2632971590001</v>
      </c>
    </row>
    <row r="310" spans="1:10" ht="15">
      <c r="A310" s="426"/>
      <c r="B310" s="170" t="s">
        <v>700</v>
      </c>
      <c r="C310" s="154"/>
      <c r="D310" s="155"/>
      <c r="E310" s="173"/>
      <c r="F310" s="478">
        <v>4172</v>
      </c>
      <c r="G310" s="155">
        <v>3.4000000000000002E-2</v>
      </c>
      <c r="H310" s="165">
        <f t="shared" si="31"/>
        <v>141.84800000000001</v>
      </c>
      <c r="I310" s="165">
        <f t="shared" si="30"/>
        <v>4313.848</v>
      </c>
      <c r="J310" s="312">
        <f>I310*115/100</f>
        <v>4960.9252000000006</v>
      </c>
    </row>
    <row r="311" spans="1:10" ht="15">
      <c r="A311" s="426"/>
      <c r="B311" s="170" t="s">
        <v>701</v>
      </c>
      <c r="C311" s="154"/>
      <c r="D311" s="155"/>
      <c r="E311" s="173"/>
      <c r="F311" s="478">
        <v>4172</v>
      </c>
      <c r="G311" s="155">
        <v>3.4000000000000002E-2</v>
      </c>
      <c r="H311" s="165">
        <f t="shared" si="31"/>
        <v>141.84800000000001</v>
      </c>
      <c r="I311" s="165">
        <f t="shared" si="30"/>
        <v>4313.848</v>
      </c>
      <c r="J311" s="312">
        <f>I311*115/100</f>
        <v>4960.9252000000006</v>
      </c>
    </row>
    <row r="312" spans="1:10" ht="15">
      <c r="A312" s="426"/>
      <c r="B312" s="170" t="s">
        <v>693</v>
      </c>
      <c r="C312" s="154"/>
      <c r="D312" s="155"/>
      <c r="E312" s="173"/>
      <c r="F312" s="478">
        <v>2568.76298</v>
      </c>
      <c r="G312" s="155">
        <v>3.4000000000000002E-2</v>
      </c>
      <c r="H312" s="165">
        <f t="shared" si="31"/>
        <v>87.337941319999999</v>
      </c>
      <c r="I312" s="165">
        <f t="shared" si="30"/>
        <v>2656.10092132</v>
      </c>
      <c r="J312" s="312">
        <f>I312*115/100</f>
        <v>3054.516059518</v>
      </c>
    </row>
    <row r="313" spans="1:10" ht="15">
      <c r="A313" s="426"/>
      <c r="B313" s="170" t="s">
        <v>780</v>
      </c>
      <c r="C313" s="154"/>
      <c r="D313" s="155"/>
      <c r="E313" s="173"/>
      <c r="F313" s="478">
        <v>6493.5064935064938</v>
      </c>
      <c r="G313" s="155"/>
      <c r="H313" s="165">
        <f t="shared" si="31"/>
        <v>0</v>
      </c>
      <c r="I313" s="165">
        <f>J313*100/115.5</f>
        <v>6493.5064935064938</v>
      </c>
      <c r="J313" s="312">
        <v>7500</v>
      </c>
    </row>
    <row r="314" spans="1:10" ht="15">
      <c r="A314" s="426"/>
      <c r="B314" s="170" t="s">
        <v>781</v>
      </c>
      <c r="C314" s="154"/>
      <c r="D314" s="155"/>
      <c r="E314" s="173"/>
      <c r="F314" s="478">
        <v>17316.017316017314</v>
      </c>
      <c r="G314" s="155"/>
      <c r="H314" s="165">
        <v>0</v>
      </c>
      <c r="I314" s="165">
        <f>J314*100/115.5</f>
        <v>17316.017316017314</v>
      </c>
      <c r="J314" s="312">
        <v>20000</v>
      </c>
    </row>
    <row r="315" spans="1:10" ht="15">
      <c r="A315" s="426"/>
      <c r="B315" s="170" t="s">
        <v>782</v>
      </c>
      <c r="C315" s="154"/>
      <c r="D315" s="155"/>
      <c r="E315" s="173"/>
      <c r="F315" s="478">
        <v>32900.432900432897</v>
      </c>
      <c r="G315" s="155"/>
      <c r="H315" s="165">
        <v>0</v>
      </c>
      <c r="I315" s="165">
        <f>J315*100/115.5</f>
        <v>32900.432900432897</v>
      </c>
      <c r="J315" s="312">
        <v>38000</v>
      </c>
    </row>
    <row r="316" spans="1:10" ht="15">
      <c r="A316" s="426"/>
      <c r="B316" s="341" t="s">
        <v>962</v>
      </c>
      <c r="C316" s="154"/>
      <c r="D316" s="155"/>
      <c r="E316" s="173"/>
      <c r="F316" s="486">
        <v>0</v>
      </c>
      <c r="G316" s="297"/>
      <c r="H316" s="162">
        <v>0</v>
      </c>
      <c r="I316" s="162">
        <f>J316*100/115</f>
        <v>1304.3478260869565</v>
      </c>
      <c r="J316" s="464">
        <v>1500</v>
      </c>
    </row>
    <row r="317" spans="1:10" ht="14.25">
      <c r="A317" s="426"/>
      <c r="B317" s="170"/>
      <c r="C317" s="323"/>
      <c r="D317" s="323"/>
      <c r="E317" s="323"/>
      <c r="F317" s="489"/>
      <c r="G317" s="323"/>
      <c r="H317" s="323"/>
      <c r="I317" s="323"/>
      <c r="J317" s="323"/>
    </row>
    <row r="318" spans="1:10" ht="15">
      <c r="B318" s="315"/>
      <c r="C318" s="302"/>
      <c r="D318" s="186"/>
      <c r="E318" s="303"/>
      <c r="F318" s="473"/>
      <c r="G318" s="186"/>
      <c r="H318" s="187"/>
      <c r="I318" s="187"/>
    </row>
    <row r="319" spans="1:10">
      <c r="C319" s="189">
        <v>0</v>
      </c>
    </row>
    <row r="321" spans="1:10" hidden="1"/>
    <row r="323" spans="1:10" ht="15.75">
      <c r="B323" s="324" t="s">
        <v>196</v>
      </c>
    </row>
    <row r="324" spans="1:10">
      <c r="B324" s="260"/>
    </row>
    <row r="325" spans="1:10" s="176" customFormat="1" ht="15">
      <c r="A325" s="205" t="s">
        <v>6</v>
      </c>
      <c r="B325" s="170" t="s">
        <v>197</v>
      </c>
      <c r="C325" s="154">
        <v>369.45529353033203</v>
      </c>
      <c r="D325" s="155">
        <v>3.9E-2</v>
      </c>
      <c r="E325" s="173">
        <f>C325*D325</f>
        <v>14.408756447682949</v>
      </c>
      <c r="F325" s="478">
        <v>442.02434913000002</v>
      </c>
      <c r="G325" s="155">
        <v>3.4000000000000002E-2</v>
      </c>
      <c r="H325" s="165">
        <f>F325*G325</f>
        <v>15.028827870420002</v>
      </c>
      <c r="I325" s="165">
        <f>F325+H325</f>
        <v>457.05317700042002</v>
      </c>
      <c r="J325" s="165">
        <f>I325*115/100</f>
        <v>525.61115355048298</v>
      </c>
    </row>
    <row r="326" spans="1:10" s="176" customFormat="1" ht="15">
      <c r="A326" s="205" t="s">
        <v>198</v>
      </c>
      <c r="B326" s="170" t="s">
        <v>199</v>
      </c>
      <c r="C326" s="154">
        <v>882.55640029677124</v>
      </c>
      <c r="D326" s="155">
        <v>3.9E-2</v>
      </c>
      <c r="E326" s="173">
        <f>C326*D326</f>
        <v>34.419699611574082</v>
      </c>
      <c r="F326" s="478">
        <v>1055.9183789699998</v>
      </c>
      <c r="G326" s="155">
        <v>3.4000000000000002E-2</v>
      </c>
      <c r="H326" s="165">
        <f t="shared" ref="H326:H332" si="32">F326*G326</f>
        <v>35.901224884979996</v>
      </c>
      <c r="I326" s="165">
        <f>F326+H326</f>
        <v>1091.8196038549797</v>
      </c>
      <c r="J326" s="165">
        <f>I326*115/100</f>
        <v>1255.5925444332267</v>
      </c>
    </row>
    <row r="327" spans="1:10" s="176" customFormat="1" ht="15">
      <c r="A327" s="205" t="s">
        <v>200</v>
      </c>
      <c r="B327" s="170" t="s">
        <v>201</v>
      </c>
      <c r="C327" s="154"/>
      <c r="D327" s="155"/>
      <c r="E327" s="173"/>
      <c r="F327" s="478"/>
      <c r="G327" s="155"/>
      <c r="H327" s="165"/>
      <c r="I327" s="165"/>
      <c r="J327" s="165"/>
    </row>
    <row r="328" spans="1:10" s="176" customFormat="1" ht="15">
      <c r="A328" s="205"/>
      <c r="B328" s="170"/>
      <c r="C328" s="154"/>
      <c r="D328" s="155"/>
      <c r="E328" s="173"/>
      <c r="F328" s="478"/>
      <c r="G328" s="155"/>
      <c r="H328" s="165"/>
      <c r="I328" s="165"/>
      <c r="J328" s="165"/>
    </row>
    <row r="329" spans="1:10" s="176" customFormat="1" ht="15">
      <c r="A329" s="422" t="s">
        <v>34</v>
      </c>
      <c r="B329" s="170" t="s">
        <v>756</v>
      </c>
      <c r="C329" s="154"/>
      <c r="D329" s="155"/>
      <c r="E329" s="173"/>
      <c r="F329" s="478"/>
      <c r="G329" s="155"/>
      <c r="H329" s="165"/>
      <c r="I329" s="165"/>
      <c r="J329" s="165"/>
    </row>
    <row r="330" spans="1:10" s="176" customFormat="1" ht="15">
      <c r="A330" s="422" t="s">
        <v>22</v>
      </c>
      <c r="B330" s="325" t="s">
        <v>755</v>
      </c>
      <c r="C330" s="154">
        <v>74.713866764761249</v>
      </c>
      <c r="D330" s="155">
        <v>3.9E-2</v>
      </c>
      <c r="E330" s="173">
        <f>C330*D330</f>
        <v>2.9138408038256887</v>
      </c>
      <c r="F330" s="478">
        <v>94.126540983930013</v>
      </c>
      <c r="G330" s="155">
        <v>3.4000000000000002E-2</v>
      </c>
      <c r="H330" s="165">
        <f t="shared" si="32"/>
        <v>3.2003023934536206</v>
      </c>
      <c r="I330" s="165">
        <f>F330+H330</f>
        <v>97.326843377383639</v>
      </c>
      <c r="J330" s="165">
        <f>I330*115/100</f>
        <v>111.92586988399118</v>
      </c>
    </row>
    <row r="331" spans="1:10" s="176" customFormat="1" ht="15">
      <c r="A331" s="422" t="s">
        <v>178</v>
      </c>
      <c r="B331" s="325" t="s">
        <v>757</v>
      </c>
      <c r="C331" s="154">
        <v>139.70313502481866</v>
      </c>
      <c r="D331" s="155">
        <v>3.9E-2</v>
      </c>
      <c r="E331" s="178">
        <f>C331*D331</f>
        <v>5.4484222659679276</v>
      </c>
      <c r="F331" s="478">
        <v>176.00587630352999</v>
      </c>
      <c r="G331" s="155">
        <v>3.4000000000000002E-2</v>
      </c>
      <c r="H331" s="165">
        <f t="shared" ref="H331" si="33">F331*G331</f>
        <v>5.9841997943200198</v>
      </c>
      <c r="I331" s="165">
        <f>F331+H331</f>
        <v>181.99007609785002</v>
      </c>
      <c r="J331" s="165">
        <f>I331*115/100</f>
        <v>209.28858751252753</v>
      </c>
    </row>
    <row r="332" spans="1:10" s="176" customFormat="1" ht="15">
      <c r="A332" s="422" t="s">
        <v>84</v>
      </c>
      <c r="B332" s="325" t="s">
        <v>758</v>
      </c>
      <c r="C332" s="154">
        <v>139.70313502481866</v>
      </c>
      <c r="D332" s="155">
        <v>3.9E-2</v>
      </c>
      <c r="E332" s="178">
        <f>C332*D332</f>
        <v>5.4484222659679276</v>
      </c>
      <c r="F332" s="478">
        <v>87.003</v>
      </c>
      <c r="G332" s="155">
        <v>3.4000000000000002E-2</v>
      </c>
      <c r="H332" s="165">
        <f t="shared" si="32"/>
        <v>2.9581020000000002</v>
      </c>
      <c r="I332" s="165">
        <f>F332+H332</f>
        <v>89.961101999999997</v>
      </c>
      <c r="J332" s="165">
        <f>I332*115/100</f>
        <v>103.4552673</v>
      </c>
    </row>
    <row r="333" spans="1:10" s="176" customFormat="1" ht="15">
      <c r="A333" s="157" t="s">
        <v>273</v>
      </c>
      <c r="B333" s="326" t="s">
        <v>866</v>
      </c>
      <c r="C333" s="150"/>
      <c r="D333" s="297"/>
      <c r="E333" s="149"/>
      <c r="F333" s="486">
        <v>0</v>
      </c>
      <c r="G333" s="297"/>
      <c r="H333" s="162">
        <v>0</v>
      </c>
      <c r="I333" s="162">
        <f>J333*100/115</f>
        <v>173.91304347826087</v>
      </c>
      <c r="J333" s="162">
        <v>200</v>
      </c>
    </row>
    <row r="334" spans="1:10" s="176" customFormat="1" ht="15">
      <c r="A334" s="422"/>
      <c r="B334" s="325"/>
      <c r="C334" s="154"/>
      <c r="D334" s="155"/>
      <c r="E334" s="178"/>
      <c r="F334" s="478"/>
      <c r="G334" s="155"/>
      <c r="H334" s="165"/>
      <c r="I334" s="165"/>
      <c r="J334" s="165"/>
    </row>
    <row r="335" spans="1:10" s="176" customFormat="1" ht="15">
      <c r="A335" s="236"/>
      <c r="B335" s="327"/>
      <c r="C335" s="302"/>
      <c r="D335" s="186"/>
      <c r="E335" s="303"/>
      <c r="F335" s="473"/>
      <c r="G335" s="186"/>
      <c r="H335" s="188"/>
      <c r="I335" s="188"/>
      <c r="J335" s="187"/>
    </row>
    <row r="336" spans="1:10">
      <c r="A336" s="262"/>
      <c r="B336" s="250"/>
    </row>
    <row r="337" spans="1:10" ht="18">
      <c r="B337" s="316" t="s">
        <v>202</v>
      </c>
    </row>
    <row r="339" spans="1:10" s="176" customFormat="1" ht="15">
      <c r="A339" s="427" t="s">
        <v>6</v>
      </c>
      <c r="B339" s="328" t="s">
        <v>203</v>
      </c>
      <c r="C339" s="154"/>
      <c r="D339" s="155"/>
      <c r="E339" s="178"/>
      <c r="F339" s="478"/>
      <c r="G339" s="155"/>
      <c r="H339" s="181"/>
      <c r="I339" s="181"/>
      <c r="J339" s="165"/>
    </row>
    <row r="340" spans="1:10" s="176" customFormat="1" ht="15">
      <c r="A340" s="427" t="s">
        <v>34</v>
      </c>
      <c r="B340" s="300" t="s">
        <v>204</v>
      </c>
      <c r="C340" s="154"/>
      <c r="D340" s="155"/>
      <c r="E340" s="173"/>
      <c r="F340" s="478"/>
      <c r="G340" s="155"/>
      <c r="H340" s="181"/>
      <c r="I340" s="181"/>
      <c r="J340" s="165"/>
    </row>
    <row r="341" spans="1:10" s="176" customFormat="1" ht="15">
      <c r="A341" s="427" t="s">
        <v>22</v>
      </c>
      <c r="B341" s="325" t="s">
        <v>205</v>
      </c>
      <c r="C341" s="154">
        <v>1175.9773662461596</v>
      </c>
      <c r="D341" s="155">
        <v>3.9E-2</v>
      </c>
      <c r="E341" s="173">
        <f>C341*D341</f>
        <v>45.863117283600225</v>
      </c>
      <c r="F341" s="478">
        <v>1481.5533741699599</v>
      </c>
      <c r="G341" s="155">
        <v>3.4000000000000002E-2</v>
      </c>
      <c r="H341" s="165">
        <f>F341*G341</f>
        <v>50.372814721778639</v>
      </c>
      <c r="I341" s="165">
        <f>F341+H341</f>
        <v>1531.9261888917385</v>
      </c>
      <c r="J341" s="165">
        <f>I341*115/100</f>
        <v>1761.7151172254994</v>
      </c>
    </row>
    <row r="342" spans="1:10" s="176" customFormat="1" ht="15">
      <c r="A342" s="427" t="s">
        <v>178</v>
      </c>
      <c r="B342" s="325" t="s">
        <v>206</v>
      </c>
      <c r="C342" s="154">
        <v>593.3188585404406</v>
      </c>
      <c r="D342" s="155">
        <v>3.9E-2</v>
      </c>
      <c r="E342" s="173">
        <f>C342*D342</f>
        <v>23.139435483077182</v>
      </c>
      <c r="F342" s="478">
        <v>747.48431624958005</v>
      </c>
      <c r="G342" s="155">
        <v>3.4000000000000002E-2</v>
      </c>
      <c r="H342" s="165">
        <f t="shared" ref="H342:H343" si="34">F342*G342</f>
        <v>25.414466752485723</v>
      </c>
      <c r="I342" s="165">
        <f t="shared" ref="I342:I343" si="35">F342+H342</f>
        <v>772.89878300206578</v>
      </c>
      <c r="J342" s="165">
        <f t="shared" ref="J342:J343" si="36">I342*115/100</f>
        <v>888.83360045237566</v>
      </c>
    </row>
    <row r="343" spans="1:10" s="176" customFormat="1" ht="15">
      <c r="A343" s="427"/>
      <c r="B343" s="169" t="s">
        <v>207</v>
      </c>
      <c r="C343" s="154">
        <v>1175.9773662461596</v>
      </c>
      <c r="D343" s="155">
        <v>3.9E-2</v>
      </c>
      <c r="E343" s="173">
        <f>C343*D343</f>
        <v>45.863117283600225</v>
      </c>
      <c r="F343" s="478">
        <v>1481.5533741699599</v>
      </c>
      <c r="G343" s="155">
        <v>3.4000000000000002E-2</v>
      </c>
      <c r="H343" s="165">
        <f t="shared" si="34"/>
        <v>50.372814721778639</v>
      </c>
      <c r="I343" s="165">
        <f t="shared" si="35"/>
        <v>1531.9261888917385</v>
      </c>
      <c r="J343" s="165">
        <f t="shared" si="36"/>
        <v>1761.7151172254994</v>
      </c>
    </row>
    <row r="344" spans="1:10" s="176" customFormat="1" ht="15">
      <c r="A344" s="427" t="s">
        <v>198</v>
      </c>
      <c r="B344" s="329" t="s">
        <v>208</v>
      </c>
      <c r="C344" s="154"/>
      <c r="D344" s="155"/>
      <c r="E344" s="173"/>
      <c r="F344" s="478"/>
      <c r="G344" s="155"/>
      <c r="H344" s="181"/>
      <c r="I344" s="181"/>
      <c r="J344" s="165"/>
    </row>
    <row r="345" spans="1:10" s="176" customFormat="1" ht="15">
      <c r="A345" s="427"/>
      <c r="B345" s="329"/>
      <c r="C345" s="154"/>
      <c r="D345" s="155"/>
      <c r="E345" s="173"/>
      <c r="F345" s="478"/>
      <c r="G345" s="155"/>
      <c r="H345" s="181"/>
      <c r="I345" s="181"/>
      <c r="J345" s="165"/>
    </row>
    <row r="346" spans="1:10" s="176" customFormat="1" ht="15">
      <c r="A346" s="427"/>
      <c r="B346" s="169" t="s">
        <v>209</v>
      </c>
      <c r="C346" s="154"/>
      <c r="D346" s="155"/>
      <c r="E346" s="173"/>
      <c r="F346" s="478"/>
      <c r="G346" s="155"/>
      <c r="H346" s="181"/>
      <c r="I346" s="181"/>
      <c r="J346" s="165"/>
    </row>
    <row r="347" spans="1:10" s="176" customFormat="1" ht="15">
      <c r="A347" s="427"/>
      <c r="B347" s="263" t="s">
        <v>210</v>
      </c>
      <c r="C347" s="154"/>
      <c r="D347" s="155"/>
      <c r="E347" s="173"/>
      <c r="F347" s="478"/>
      <c r="G347" s="155"/>
      <c r="H347" s="181"/>
      <c r="I347" s="181"/>
      <c r="J347" s="165"/>
    </row>
    <row r="348" spans="1:10" s="176" customFormat="1" ht="15">
      <c r="A348" s="428"/>
      <c r="B348" s="263"/>
      <c r="C348" s="154"/>
      <c r="D348" s="155"/>
      <c r="E348" s="173"/>
      <c r="F348" s="478"/>
      <c r="G348" s="155"/>
      <c r="H348" s="181"/>
      <c r="I348" s="181"/>
      <c r="J348" s="165"/>
    </row>
    <row r="349" spans="1:10" s="176" customFormat="1" ht="28.5">
      <c r="A349" s="428" t="s">
        <v>211</v>
      </c>
      <c r="B349" s="325" t="s">
        <v>212</v>
      </c>
      <c r="C349" s="154">
        <v>213.4273419104139</v>
      </c>
      <c r="D349" s="155">
        <v>3.9E-2</v>
      </c>
      <c r="E349" s="173">
        <f t="shared" ref="E349:E356" si="37">C349*D349</f>
        <v>8.3236663345061412</v>
      </c>
      <c r="F349" s="478">
        <v>268.88341047749998</v>
      </c>
      <c r="G349" s="155">
        <v>3.4000000000000002E-2</v>
      </c>
      <c r="H349" s="165">
        <f>F349*G349</f>
        <v>9.1420359562350004</v>
      </c>
      <c r="I349" s="165">
        <f>F349+H349</f>
        <v>278.025446433735</v>
      </c>
      <c r="J349" s="165">
        <f>I349*115/100</f>
        <v>319.72926339879524</v>
      </c>
    </row>
    <row r="350" spans="1:10" s="176" customFormat="1" ht="15">
      <c r="A350" s="428" t="s">
        <v>213</v>
      </c>
      <c r="B350" s="325" t="s">
        <v>214</v>
      </c>
      <c r="C350" s="154">
        <v>123.77192710011532</v>
      </c>
      <c r="D350" s="155">
        <v>3.9E-2</v>
      </c>
      <c r="E350" s="173">
        <f t="shared" si="37"/>
        <v>4.8271051569044978</v>
      </c>
      <c r="F350" s="478">
        <v>149.50071747000001</v>
      </c>
      <c r="G350" s="155">
        <v>3.4000000000000002E-2</v>
      </c>
      <c r="H350" s="165">
        <f t="shared" ref="H350:H356" si="38">F350*G350</f>
        <v>5.0830243939800006</v>
      </c>
      <c r="I350" s="165">
        <f t="shared" ref="I350:I356" si="39">F350+H350</f>
        <v>154.58374186398001</v>
      </c>
      <c r="J350" s="165">
        <f t="shared" ref="J350:J356" si="40">I350*115/100</f>
        <v>177.77130314357703</v>
      </c>
    </row>
    <row r="351" spans="1:10" s="176" customFormat="1" ht="15">
      <c r="A351" s="427" t="s">
        <v>215</v>
      </c>
      <c r="B351" s="169" t="s">
        <v>216</v>
      </c>
      <c r="C351" s="154">
        <v>168.59963450526467</v>
      </c>
      <c r="D351" s="155">
        <v>3.9E-2</v>
      </c>
      <c r="E351" s="173">
        <f t="shared" si="37"/>
        <v>6.5753857457053222</v>
      </c>
      <c r="F351" s="478">
        <v>203.65494902999998</v>
      </c>
      <c r="G351" s="155">
        <v>3.4000000000000002E-2</v>
      </c>
      <c r="H351" s="165">
        <f t="shared" si="38"/>
        <v>6.9242682670199995</v>
      </c>
      <c r="I351" s="165">
        <f t="shared" si="39"/>
        <v>210.57921729701999</v>
      </c>
      <c r="J351" s="165">
        <f t="shared" si="40"/>
        <v>242.166099891573</v>
      </c>
    </row>
    <row r="352" spans="1:10" s="176" customFormat="1" ht="28.5">
      <c r="A352" s="427" t="s">
        <v>217</v>
      </c>
      <c r="B352" s="325" t="s">
        <v>218</v>
      </c>
      <c r="C352" s="154">
        <v>189.93728426824489</v>
      </c>
      <c r="D352" s="155">
        <v>3.9E-2</v>
      </c>
      <c r="E352" s="173">
        <f t="shared" si="37"/>
        <v>7.407554086461551</v>
      </c>
      <c r="F352" s="478">
        <v>229.42367019</v>
      </c>
      <c r="G352" s="155">
        <v>3.4000000000000002E-2</v>
      </c>
      <c r="H352" s="165">
        <f t="shared" si="38"/>
        <v>7.8004047864600006</v>
      </c>
      <c r="I352" s="165">
        <f t="shared" si="39"/>
        <v>237.22407497646</v>
      </c>
      <c r="J352" s="165">
        <f t="shared" si="40"/>
        <v>272.80768622292902</v>
      </c>
    </row>
    <row r="353" spans="1:10" s="176" customFormat="1" ht="28.5">
      <c r="A353" s="427" t="s">
        <v>219</v>
      </c>
      <c r="B353" s="325" t="s">
        <v>220</v>
      </c>
      <c r="C353" s="154">
        <v>593.3188585404406</v>
      </c>
      <c r="D353" s="155">
        <v>3.9E-2</v>
      </c>
      <c r="E353" s="173">
        <f t="shared" si="37"/>
        <v>23.139435483077182</v>
      </c>
      <c r="F353" s="478">
        <v>716.66760906000002</v>
      </c>
      <c r="G353" s="155">
        <v>3.4000000000000002E-2</v>
      </c>
      <c r="H353" s="165">
        <f t="shared" si="38"/>
        <v>24.366698708040001</v>
      </c>
      <c r="I353" s="165">
        <f t="shared" si="39"/>
        <v>741.03430776803998</v>
      </c>
      <c r="J353" s="165">
        <f t="shared" si="40"/>
        <v>852.189453933246</v>
      </c>
    </row>
    <row r="354" spans="1:10" s="176" customFormat="1" ht="15">
      <c r="A354" s="427" t="s">
        <v>221</v>
      </c>
      <c r="B354" s="325" t="s">
        <v>222</v>
      </c>
      <c r="C354" s="154">
        <v>89.638466716761613</v>
      </c>
      <c r="D354" s="155">
        <v>3.9E-2</v>
      </c>
      <c r="E354" s="173">
        <f t="shared" si="37"/>
        <v>3.4959002019537029</v>
      </c>
      <c r="F354" s="478">
        <v>112.93103240055001</v>
      </c>
      <c r="G354" s="155">
        <v>3.4000000000000002E-2</v>
      </c>
      <c r="H354" s="165">
        <f t="shared" si="38"/>
        <v>3.8396551016187006</v>
      </c>
      <c r="I354" s="165">
        <f t="shared" si="39"/>
        <v>116.77068750216871</v>
      </c>
      <c r="J354" s="165">
        <f t="shared" si="40"/>
        <v>134.28629062749403</v>
      </c>
    </row>
    <row r="355" spans="1:10" s="176" customFormat="1" ht="15">
      <c r="A355" s="427" t="s">
        <v>223</v>
      </c>
      <c r="B355" s="325" t="s">
        <v>224</v>
      </c>
      <c r="C355" s="154">
        <v>189.93728426824489</v>
      </c>
      <c r="D355" s="155">
        <v>3.9E-2</v>
      </c>
      <c r="E355" s="173">
        <f t="shared" si="37"/>
        <v>7.407554086461551</v>
      </c>
      <c r="F355" s="478">
        <v>239.28888800817001</v>
      </c>
      <c r="G355" s="155">
        <v>3.4000000000000002E-2</v>
      </c>
      <c r="H355" s="165">
        <f t="shared" si="38"/>
        <v>8.1358221922777805</v>
      </c>
      <c r="I355" s="165">
        <f t="shared" si="39"/>
        <v>247.42471020044778</v>
      </c>
      <c r="J355" s="165">
        <f t="shared" si="40"/>
        <v>284.53841673051494</v>
      </c>
    </row>
    <row r="356" spans="1:10" s="176" customFormat="1" ht="15">
      <c r="A356" s="427" t="s">
        <v>225</v>
      </c>
      <c r="B356" s="169" t="s">
        <v>226</v>
      </c>
      <c r="C356" s="154">
        <v>78.97811588203993</v>
      </c>
      <c r="D356" s="155">
        <v>3.9E-2</v>
      </c>
      <c r="E356" s="173">
        <f t="shared" si="37"/>
        <v>3.0801465193995572</v>
      </c>
      <c r="F356" s="478">
        <v>99.504209193480008</v>
      </c>
      <c r="G356" s="155">
        <v>3.4000000000000002E-2</v>
      </c>
      <c r="H356" s="165">
        <f t="shared" si="38"/>
        <v>3.3831431125783205</v>
      </c>
      <c r="I356" s="165">
        <f t="shared" si="39"/>
        <v>102.88735230605833</v>
      </c>
      <c r="J356" s="165">
        <f t="shared" si="40"/>
        <v>118.3204551519671</v>
      </c>
    </row>
    <row r="357" spans="1:10" s="176" customFormat="1" ht="15">
      <c r="A357" s="427"/>
      <c r="B357" s="169"/>
      <c r="C357" s="154"/>
      <c r="D357" s="155"/>
      <c r="E357" s="173"/>
      <c r="F357" s="478"/>
      <c r="G357" s="155"/>
      <c r="H357" s="181"/>
      <c r="I357" s="181"/>
      <c r="J357" s="165"/>
    </row>
    <row r="358" spans="1:10" s="176" customFormat="1" ht="15">
      <c r="A358" s="427"/>
      <c r="B358" s="263"/>
      <c r="C358" s="154"/>
      <c r="D358" s="155"/>
      <c r="E358" s="173"/>
      <c r="F358" s="478"/>
      <c r="G358" s="155"/>
      <c r="H358" s="181"/>
      <c r="I358" s="181"/>
      <c r="J358" s="165"/>
    </row>
    <row r="359" spans="1:10" s="176" customFormat="1" ht="15">
      <c r="A359" s="427"/>
      <c r="B359" s="263"/>
      <c r="C359" s="154"/>
      <c r="D359" s="155"/>
      <c r="E359" s="173"/>
      <c r="F359" s="478"/>
      <c r="G359" s="155"/>
      <c r="H359" s="181"/>
      <c r="I359" s="181"/>
      <c r="J359" s="165"/>
    </row>
    <row r="360" spans="1:10" s="176" customFormat="1" ht="15">
      <c r="A360" s="427" t="s">
        <v>227</v>
      </c>
      <c r="B360" s="169" t="s">
        <v>228</v>
      </c>
      <c r="C360" s="154"/>
      <c r="D360" s="155"/>
      <c r="E360" s="173"/>
      <c r="F360" s="478"/>
      <c r="G360" s="155"/>
      <c r="H360" s="181"/>
      <c r="I360" s="181"/>
      <c r="J360" s="165"/>
    </row>
    <row r="361" spans="1:10" s="176" customFormat="1" ht="15">
      <c r="A361" s="427"/>
      <c r="B361" s="263" t="s">
        <v>229</v>
      </c>
      <c r="C361" s="154"/>
      <c r="D361" s="155"/>
      <c r="E361" s="173"/>
      <c r="F361" s="478"/>
      <c r="G361" s="155"/>
      <c r="H361" s="181"/>
      <c r="I361" s="181"/>
      <c r="J361" s="165"/>
    </row>
    <row r="362" spans="1:10" s="176" customFormat="1" ht="15">
      <c r="A362" s="427"/>
      <c r="B362" s="263"/>
      <c r="C362" s="154"/>
      <c r="D362" s="155"/>
      <c r="E362" s="173"/>
      <c r="F362" s="478"/>
      <c r="G362" s="155"/>
      <c r="H362" s="181"/>
      <c r="I362" s="181"/>
      <c r="J362" s="165"/>
    </row>
    <row r="363" spans="1:10" s="176" customFormat="1" ht="28.5">
      <c r="A363" s="427" t="s">
        <v>230</v>
      </c>
      <c r="B363" s="325" t="s">
        <v>231</v>
      </c>
      <c r="C363" s="154"/>
      <c r="D363" s="155"/>
      <c r="E363" s="173"/>
      <c r="F363" s="478"/>
      <c r="G363" s="155"/>
      <c r="H363" s="181"/>
      <c r="I363" s="181"/>
      <c r="J363" s="165"/>
    </row>
    <row r="364" spans="1:10" s="176" customFormat="1" ht="15">
      <c r="A364" s="427"/>
      <c r="B364" s="263" t="s">
        <v>232</v>
      </c>
      <c r="C364" s="154"/>
      <c r="D364" s="155"/>
      <c r="E364" s="173"/>
      <c r="F364" s="478"/>
      <c r="G364" s="155"/>
      <c r="H364" s="181"/>
      <c r="I364" s="181"/>
      <c r="J364" s="165"/>
    </row>
    <row r="365" spans="1:10" s="176" customFormat="1" ht="15">
      <c r="A365" s="427"/>
      <c r="B365" s="263"/>
      <c r="C365" s="154"/>
      <c r="D365" s="155"/>
      <c r="E365" s="173"/>
      <c r="F365" s="478"/>
      <c r="G365" s="155"/>
      <c r="H365" s="181"/>
      <c r="I365" s="181"/>
      <c r="J365" s="165"/>
    </row>
    <row r="366" spans="1:10" s="176" customFormat="1" ht="28.5">
      <c r="A366" s="427" t="s">
        <v>233</v>
      </c>
      <c r="B366" s="325" t="s">
        <v>231</v>
      </c>
      <c r="C366" s="154"/>
      <c r="D366" s="155"/>
      <c r="E366" s="173"/>
      <c r="F366" s="478"/>
      <c r="G366" s="155"/>
      <c r="H366" s="181"/>
      <c r="I366" s="181"/>
      <c r="J366" s="165"/>
    </row>
    <row r="367" spans="1:10" s="176" customFormat="1" ht="15">
      <c r="A367" s="427"/>
      <c r="B367" s="263"/>
      <c r="C367" s="154"/>
      <c r="D367" s="155"/>
      <c r="E367" s="173"/>
      <c r="F367" s="478"/>
      <c r="G367" s="155"/>
      <c r="H367" s="181"/>
      <c r="I367" s="181"/>
      <c r="J367" s="165"/>
    </row>
    <row r="368" spans="1:10" s="176" customFormat="1" ht="15">
      <c r="A368" s="465" t="s">
        <v>645</v>
      </c>
      <c r="B368" s="465"/>
      <c r="C368" s="302"/>
      <c r="D368" s="186"/>
      <c r="E368" s="303"/>
      <c r="F368" s="473"/>
      <c r="G368" s="186"/>
      <c r="H368" s="188"/>
      <c r="I368" s="188"/>
      <c r="J368" s="187"/>
    </row>
    <row r="369" spans="1:10" s="176" customFormat="1" ht="15">
      <c r="A369" s="465" t="s">
        <v>861</v>
      </c>
      <c r="B369" s="465"/>
      <c r="C369" s="302"/>
      <c r="D369" s="186"/>
      <c r="E369" s="303"/>
      <c r="F369" s="473"/>
      <c r="G369" s="186"/>
      <c r="H369" s="188"/>
      <c r="I369" s="188"/>
      <c r="J369" s="187"/>
    </row>
    <row r="370" spans="1:10" s="176" customFormat="1" ht="15.75" thickBot="1">
      <c r="A370" s="225"/>
      <c r="B370" s="226"/>
      <c r="C370" s="302"/>
      <c r="D370" s="186"/>
      <c r="E370" s="303"/>
      <c r="F370" s="473"/>
      <c r="G370" s="186"/>
      <c r="H370" s="188"/>
      <c r="I370" s="188"/>
      <c r="J370" s="187"/>
    </row>
    <row r="371" spans="1:10" ht="44.25" customHeight="1" thickBot="1">
      <c r="A371" s="227"/>
      <c r="B371" s="198" t="s">
        <v>29</v>
      </c>
      <c r="C371" s="317" t="s">
        <v>30</v>
      </c>
      <c r="D371" s="199" t="s">
        <v>3</v>
      </c>
      <c r="E371" s="305" t="s">
        <v>31</v>
      </c>
      <c r="F371" s="469" t="s">
        <v>798</v>
      </c>
      <c r="G371" s="201" t="s">
        <v>3</v>
      </c>
      <c r="H371" s="202" t="s">
        <v>4</v>
      </c>
      <c r="I371" s="203" t="s">
        <v>799</v>
      </c>
      <c r="J371" s="204" t="s">
        <v>952</v>
      </c>
    </row>
    <row r="372" spans="1:10" s="176" customFormat="1" ht="15">
      <c r="A372" s="422"/>
      <c r="B372" s="263"/>
      <c r="C372" s="154"/>
      <c r="D372" s="155"/>
      <c r="E372" s="178"/>
      <c r="F372" s="470"/>
      <c r="G372" s="210"/>
      <c r="H372" s="211"/>
      <c r="I372" s="211"/>
      <c r="J372" s="212"/>
    </row>
    <row r="373" spans="1:10" s="176" customFormat="1" ht="15">
      <c r="A373" s="422"/>
      <c r="B373" s="329" t="s">
        <v>234</v>
      </c>
      <c r="C373" s="154"/>
      <c r="D373" s="155"/>
      <c r="E373" s="178"/>
      <c r="F373" s="478"/>
      <c r="G373" s="155"/>
      <c r="H373" s="181"/>
      <c r="I373" s="181"/>
      <c r="J373" s="165"/>
    </row>
    <row r="374" spans="1:10" s="176" customFormat="1" ht="21" customHeight="1">
      <c r="A374" s="422"/>
      <c r="B374" s="325" t="s">
        <v>235</v>
      </c>
      <c r="C374" s="154"/>
      <c r="D374" s="155"/>
      <c r="E374" s="178"/>
      <c r="F374" s="478"/>
      <c r="G374" s="155"/>
      <c r="H374" s="181"/>
      <c r="I374" s="181"/>
      <c r="J374" s="165"/>
    </row>
    <row r="375" spans="1:10" s="176" customFormat="1" ht="15">
      <c r="A375" s="422"/>
      <c r="B375" s="325" t="s">
        <v>236</v>
      </c>
      <c r="C375" s="154"/>
      <c r="D375" s="155"/>
      <c r="E375" s="178"/>
      <c r="F375" s="478"/>
      <c r="G375" s="155"/>
      <c r="H375" s="181"/>
      <c r="I375" s="181"/>
      <c r="J375" s="165"/>
    </row>
    <row r="376" spans="1:10" s="176" customFormat="1" ht="15">
      <c r="A376" s="422"/>
      <c r="B376" s="325" t="s">
        <v>237</v>
      </c>
      <c r="C376" s="154"/>
      <c r="D376" s="155"/>
      <c r="E376" s="178"/>
      <c r="F376" s="478"/>
      <c r="G376" s="155"/>
      <c r="H376" s="181"/>
      <c r="I376" s="181"/>
      <c r="J376" s="165"/>
    </row>
    <row r="377" spans="1:10" s="176" customFormat="1" ht="15">
      <c r="A377" s="422"/>
      <c r="B377" s="325" t="s">
        <v>238</v>
      </c>
      <c r="C377" s="154"/>
      <c r="D377" s="155"/>
      <c r="E377" s="178"/>
      <c r="F377" s="478"/>
      <c r="G377" s="155"/>
      <c r="H377" s="181"/>
      <c r="I377" s="181"/>
      <c r="J377" s="165"/>
    </row>
    <row r="378" spans="1:10" s="176" customFormat="1" ht="15">
      <c r="A378" s="422"/>
      <c r="B378" s="325" t="s">
        <v>239</v>
      </c>
      <c r="C378" s="154"/>
      <c r="D378" s="155"/>
      <c r="E378" s="178"/>
      <c r="F378" s="478"/>
      <c r="G378" s="155"/>
      <c r="H378" s="181"/>
      <c r="I378" s="181"/>
      <c r="J378" s="165"/>
    </row>
    <row r="379" spans="1:10" s="176" customFormat="1" ht="15">
      <c r="A379" s="205"/>
      <c r="B379" s="325" t="s">
        <v>240</v>
      </c>
      <c r="C379" s="154"/>
      <c r="D379" s="155"/>
      <c r="E379" s="178"/>
      <c r="F379" s="478"/>
      <c r="G379" s="155"/>
      <c r="H379" s="181"/>
      <c r="I379" s="181"/>
      <c r="J379" s="165"/>
    </row>
    <row r="380" spans="1:10" s="176" customFormat="1" ht="15">
      <c r="A380" s="422"/>
      <c r="B380" s="325" t="s">
        <v>241</v>
      </c>
      <c r="C380" s="154"/>
      <c r="D380" s="155"/>
      <c r="E380" s="178"/>
      <c r="F380" s="478"/>
      <c r="G380" s="155"/>
      <c r="H380" s="181"/>
      <c r="I380" s="181"/>
      <c r="J380" s="165"/>
    </row>
    <row r="381" spans="1:10" s="176" customFormat="1" ht="15">
      <c r="A381" s="422"/>
      <c r="B381" s="325" t="s">
        <v>242</v>
      </c>
      <c r="C381" s="154"/>
      <c r="D381" s="155"/>
      <c r="E381" s="178"/>
      <c r="F381" s="478"/>
      <c r="G381" s="155"/>
      <c r="H381" s="181"/>
      <c r="I381" s="181"/>
      <c r="J381" s="165"/>
    </row>
    <row r="382" spans="1:10" s="176" customFormat="1" ht="15">
      <c r="A382" s="205"/>
      <c r="B382" s="325" t="s">
        <v>243</v>
      </c>
      <c r="C382" s="154"/>
      <c r="D382" s="155"/>
      <c r="E382" s="178"/>
      <c r="F382" s="478"/>
      <c r="G382" s="155"/>
      <c r="H382" s="181"/>
      <c r="I382" s="181"/>
      <c r="J382" s="165"/>
    </row>
    <row r="383" spans="1:10" s="176" customFormat="1" ht="15">
      <c r="A383" s="422"/>
      <c r="B383" s="325" t="s">
        <v>702</v>
      </c>
      <c r="C383" s="154"/>
      <c r="D383" s="155"/>
      <c r="E383" s="178"/>
      <c r="F383" s="478"/>
      <c r="G383" s="155"/>
      <c r="H383" s="181"/>
      <c r="I383" s="181"/>
      <c r="J383" s="165"/>
    </row>
    <row r="384" spans="1:10" s="176" customFormat="1" ht="15">
      <c r="A384" s="422"/>
      <c r="B384" s="325" t="s">
        <v>244</v>
      </c>
      <c r="C384" s="154"/>
      <c r="D384" s="155"/>
      <c r="E384" s="178"/>
      <c r="F384" s="478"/>
      <c r="G384" s="155"/>
      <c r="H384" s="181"/>
      <c r="I384" s="181"/>
      <c r="J384" s="165"/>
    </row>
    <row r="385" spans="1:10" s="176" customFormat="1" ht="15">
      <c r="A385" s="422"/>
      <c r="B385" s="325" t="s">
        <v>245</v>
      </c>
      <c r="C385" s="154"/>
      <c r="D385" s="155"/>
      <c r="E385" s="178"/>
      <c r="F385" s="478"/>
      <c r="G385" s="155"/>
      <c r="H385" s="181"/>
      <c r="I385" s="181"/>
      <c r="J385" s="165"/>
    </row>
    <row r="386" spans="1:10" s="176" customFormat="1" ht="15">
      <c r="A386" s="205"/>
      <c r="B386" s="325" t="s">
        <v>246</v>
      </c>
      <c r="C386" s="154"/>
      <c r="D386" s="155"/>
      <c r="E386" s="178"/>
      <c r="F386" s="478"/>
      <c r="G386" s="155"/>
      <c r="H386" s="181"/>
      <c r="I386" s="181"/>
      <c r="J386" s="165"/>
    </row>
    <row r="387" spans="1:10" s="176" customFormat="1" ht="15">
      <c r="A387" s="422"/>
      <c r="B387" s="325" t="s">
        <v>247</v>
      </c>
      <c r="C387" s="154"/>
      <c r="D387" s="155"/>
      <c r="E387" s="178"/>
      <c r="F387" s="478"/>
      <c r="G387" s="155"/>
      <c r="H387" s="181"/>
      <c r="I387" s="181"/>
      <c r="J387" s="165"/>
    </row>
    <row r="388" spans="1:10" s="176" customFormat="1" ht="15">
      <c r="A388" s="422"/>
      <c r="B388" s="325" t="s">
        <v>248</v>
      </c>
      <c r="C388" s="154"/>
      <c r="D388" s="155"/>
      <c r="E388" s="178"/>
      <c r="F388" s="478"/>
      <c r="G388" s="155"/>
      <c r="H388" s="181"/>
      <c r="I388" s="181"/>
      <c r="J388" s="165"/>
    </row>
    <row r="389" spans="1:10" s="176" customFormat="1" ht="15">
      <c r="A389" s="205"/>
      <c r="B389" s="325" t="s">
        <v>703</v>
      </c>
      <c r="C389" s="154"/>
      <c r="D389" s="155"/>
      <c r="E389" s="178"/>
      <c r="F389" s="478"/>
      <c r="G389" s="155"/>
      <c r="H389" s="181"/>
      <c r="I389" s="181"/>
      <c r="J389" s="165"/>
    </row>
    <row r="390" spans="1:10" s="176" customFormat="1" ht="15">
      <c r="A390" s="205"/>
      <c r="B390" s="325" t="s">
        <v>249</v>
      </c>
      <c r="C390" s="154"/>
      <c r="D390" s="155"/>
      <c r="E390" s="178"/>
      <c r="F390" s="478"/>
      <c r="G390" s="155"/>
      <c r="H390" s="181"/>
      <c r="I390" s="181"/>
      <c r="J390" s="165"/>
    </row>
    <row r="391" spans="1:10" s="176" customFormat="1" ht="15">
      <c r="A391" s="422"/>
      <c r="B391" s="325" t="s">
        <v>250</v>
      </c>
      <c r="C391" s="154"/>
      <c r="D391" s="155"/>
      <c r="E391" s="178"/>
      <c r="F391" s="478"/>
      <c r="G391" s="155"/>
      <c r="H391" s="181"/>
      <c r="I391" s="181"/>
      <c r="J391" s="165"/>
    </row>
    <row r="392" spans="1:10" s="176" customFormat="1" ht="15">
      <c r="A392" s="422"/>
      <c r="B392" s="325" t="s">
        <v>704</v>
      </c>
      <c r="C392" s="154"/>
      <c r="D392" s="155"/>
      <c r="E392" s="178"/>
      <c r="F392" s="478"/>
      <c r="G392" s="155"/>
      <c r="H392" s="181"/>
      <c r="I392" s="181"/>
      <c r="J392" s="165"/>
    </row>
    <row r="393" spans="1:10" s="176" customFormat="1" ht="15">
      <c r="A393" s="422"/>
      <c r="B393" s="325" t="s">
        <v>709</v>
      </c>
      <c r="C393" s="154"/>
      <c r="D393" s="155"/>
      <c r="E393" s="178"/>
      <c r="F393" s="478"/>
      <c r="G393" s="155"/>
      <c r="H393" s="181"/>
      <c r="I393" s="181"/>
      <c r="J393" s="165"/>
    </row>
    <row r="394" spans="1:10" s="176" customFormat="1" ht="15">
      <c r="A394" s="422"/>
      <c r="B394" s="169" t="s">
        <v>710</v>
      </c>
      <c r="C394" s="154"/>
      <c r="D394" s="155"/>
      <c r="E394" s="178"/>
      <c r="F394" s="478"/>
      <c r="G394" s="155"/>
      <c r="H394" s="181"/>
      <c r="I394" s="181"/>
      <c r="J394" s="165"/>
    </row>
    <row r="395" spans="1:10" s="176" customFormat="1" ht="15">
      <c r="A395" s="422"/>
      <c r="B395" s="263"/>
      <c r="C395" s="154"/>
      <c r="D395" s="155"/>
      <c r="E395" s="178"/>
      <c r="F395" s="478"/>
      <c r="G395" s="155"/>
      <c r="H395" s="181"/>
      <c r="I395" s="181"/>
      <c r="J395" s="165"/>
    </row>
    <row r="396" spans="1:10" s="176" customFormat="1" ht="15">
      <c r="A396" s="205"/>
      <c r="B396" s="325" t="s">
        <v>706</v>
      </c>
      <c r="C396" s="154"/>
      <c r="D396" s="155"/>
      <c r="E396" s="178"/>
      <c r="F396" s="478"/>
      <c r="G396" s="155"/>
      <c r="H396" s="181"/>
      <c r="I396" s="181"/>
      <c r="J396" s="165"/>
    </row>
    <row r="397" spans="1:10" s="176" customFormat="1" ht="15">
      <c r="A397" s="205"/>
      <c r="B397" s="325" t="s">
        <v>705</v>
      </c>
      <c r="C397" s="154"/>
      <c r="D397" s="155"/>
      <c r="E397" s="178"/>
      <c r="F397" s="478"/>
      <c r="G397" s="155"/>
      <c r="H397" s="181"/>
      <c r="I397" s="181"/>
      <c r="J397" s="165"/>
    </row>
    <row r="398" spans="1:10" s="176" customFormat="1" ht="15">
      <c r="A398" s="205"/>
      <c r="B398" s="325" t="s">
        <v>708</v>
      </c>
      <c r="C398" s="154"/>
      <c r="D398" s="155"/>
      <c r="E398" s="178"/>
      <c r="F398" s="478"/>
      <c r="G398" s="155"/>
      <c r="H398" s="181"/>
      <c r="I398" s="181"/>
      <c r="J398" s="165"/>
    </row>
    <row r="399" spans="1:10" s="176" customFormat="1" ht="15">
      <c r="A399" s="422"/>
      <c r="B399" s="325"/>
      <c r="C399" s="154"/>
      <c r="D399" s="155"/>
      <c r="E399" s="178"/>
      <c r="F399" s="478"/>
      <c r="G399" s="155"/>
      <c r="H399" s="181"/>
      <c r="I399" s="181"/>
      <c r="J399" s="165"/>
    </row>
    <row r="400" spans="1:10" s="176" customFormat="1" ht="15">
      <c r="A400" s="422"/>
      <c r="B400" s="325" t="s">
        <v>707</v>
      </c>
      <c r="C400" s="154"/>
      <c r="D400" s="155"/>
      <c r="E400" s="178"/>
      <c r="F400" s="478"/>
      <c r="G400" s="155"/>
      <c r="H400" s="181"/>
      <c r="I400" s="181"/>
      <c r="J400" s="165"/>
    </row>
    <row r="401" spans="1:10" s="176" customFormat="1" ht="15">
      <c r="A401" s="205"/>
      <c r="B401" s="325" t="s">
        <v>711</v>
      </c>
      <c r="C401" s="154"/>
      <c r="D401" s="155"/>
      <c r="E401" s="178"/>
      <c r="F401" s="478"/>
      <c r="G401" s="155"/>
      <c r="H401" s="181"/>
      <c r="I401" s="181"/>
      <c r="J401" s="165"/>
    </row>
    <row r="402" spans="1:10" s="176" customFormat="1" ht="15">
      <c r="A402" s="205"/>
      <c r="B402" s="325" t="s">
        <v>712</v>
      </c>
      <c r="C402" s="154"/>
      <c r="D402" s="155"/>
      <c r="E402" s="178"/>
      <c r="F402" s="478"/>
      <c r="G402" s="155"/>
      <c r="H402" s="181"/>
      <c r="I402" s="181"/>
      <c r="J402" s="165"/>
    </row>
    <row r="403" spans="1:10" s="176" customFormat="1" ht="15">
      <c r="A403" s="205"/>
      <c r="B403" s="325" t="s">
        <v>713</v>
      </c>
      <c r="C403" s="154"/>
      <c r="D403" s="155"/>
      <c r="E403" s="178"/>
      <c r="F403" s="478"/>
      <c r="G403" s="155"/>
      <c r="H403" s="181"/>
      <c r="I403" s="181"/>
      <c r="J403" s="165"/>
    </row>
    <row r="404" spans="1:10" s="176" customFormat="1" ht="15">
      <c r="A404" s="205"/>
      <c r="B404" s="325" t="s">
        <v>714</v>
      </c>
      <c r="C404" s="154"/>
      <c r="D404" s="155"/>
      <c r="E404" s="178"/>
      <c r="F404" s="478"/>
      <c r="G404" s="155"/>
      <c r="H404" s="181"/>
      <c r="I404" s="181"/>
      <c r="J404" s="165"/>
    </row>
    <row r="405" spans="1:10" s="176" customFormat="1" ht="15">
      <c r="A405" s="205"/>
      <c r="B405" s="170"/>
      <c r="C405" s="154"/>
      <c r="D405" s="155"/>
      <c r="E405" s="178"/>
      <c r="F405" s="478"/>
      <c r="G405" s="155"/>
      <c r="H405" s="181"/>
      <c r="I405" s="181"/>
      <c r="J405" s="165"/>
    </row>
    <row r="406" spans="1:10" s="176" customFormat="1" ht="15">
      <c r="A406" s="205"/>
      <c r="B406" s="264" t="s">
        <v>251</v>
      </c>
      <c r="C406" s="154"/>
      <c r="D406" s="155"/>
      <c r="E406" s="178"/>
      <c r="F406" s="478"/>
      <c r="G406" s="155"/>
      <c r="H406" s="181"/>
      <c r="I406" s="181"/>
      <c r="J406" s="165"/>
    </row>
    <row r="407" spans="1:10" s="176" customFormat="1" ht="15">
      <c r="A407" s="205"/>
      <c r="B407" s="169" t="s">
        <v>252</v>
      </c>
      <c r="C407" s="154">
        <v>500</v>
      </c>
      <c r="D407" s="155">
        <v>0</v>
      </c>
      <c r="E407" s="178"/>
      <c r="F407" s="478">
        <v>500</v>
      </c>
      <c r="G407" s="155"/>
      <c r="H407" s="165">
        <f>F407*G407</f>
        <v>0</v>
      </c>
      <c r="I407" s="165">
        <v>500</v>
      </c>
      <c r="J407" s="165">
        <f>F407+H407</f>
        <v>500</v>
      </c>
    </row>
    <row r="408" spans="1:10" s="176" customFormat="1" ht="15">
      <c r="A408" s="205"/>
      <c r="B408" s="325" t="s">
        <v>253</v>
      </c>
      <c r="C408" s="154">
        <v>471.66544313244009</v>
      </c>
      <c r="D408" s="155">
        <v>3.9E-2</v>
      </c>
      <c r="E408" s="178">
        <f>C408*D408</f>
        <v>18.394952282165164</v>
      </c>
      <c r="F408" s="478">
        <v>594.22655471634016</v>
      </c>
      <c r="G408" s="155">
        <v>3.4000000000000002E-2</v>
      </c>
      <c r="H408" s="165">
        <f>F408*G408</f>
        <v>20.203702860355566</v>
      </c>
      <c r="I408" s="165">
        <f>F408+H408</f>
        <v>614.43025757669568</v>
      </c>
      <c r="J408" s="165">
        <f>I408*115/100</f>
        <v>706.59479621319997</v>
      </c>
    </row>
    <row r="409" spans="1:10" s="176" customFormat="1" ht="15">
      <c r="A409" s="205"/>
      <c r="B409" s="263"/>
      <c r="C409" s="154"/>
      <c r="D409" s="155"/>
      <c r="E409" s="178"/>
      <c r="F409" s="478"/>
      <c r="G409" s="155"/>
      <c r="H409" s="181"/>
      <c r="I409" s="181"/>
      <c r="J409" s="165"/>
    </row>
    <row r="410" spans="1:10" s="176" customFormat="1" ht="15">
      <c r="A410" s="205"/>
      <c r="B410" s="170"/>
      <c r="C410" s="154"/>
      <c r="D410" s="155"/>
      <c r="E410" s="178"/>
      <c r="F410" s="478"/>
      <c r="G410" s="155"/>
      <c r="H410" s="181"/>
      <c r="I410" s="181"/>
      <c r="J410" s="165"/>
    </row>
    <row r="411" spans="1:10" s="176" customFormat="1" ht="15">
      <c r="A411" s="465" t="s">
        <v>645</v>
      </c>
      <c r="B411" s="465"/>
      <c r="C411" s="302"/>
      <c r="D411" s="186"/>
      <c r="E411" s="303"/>
      <c r="F411" s="473"/>
      <c r="G411" s="186"/>
      <c r="H411" s="188"/>
      <c r="I411" s="188"/>
      <c r="J411" s="187"/>
    </row>
    <row r="412" spans="1:10" s="176" customFormat="1" ht="15">
      <c r="A412" s="465" t="s">
        <v>861</v>
      </c>
      <c r="B412" s="465"/>
      <c r="C412" s="302"/>
      <c r="D412" s="186"/>
      <c r="E412" s="303"/>
      <c r="F412" s="473"/>
      <c r="G412" s="186"/>
      <c r="H412" s="188"/>
      <c r="I412" s="188"/>
      <c r="J412" s="187"/>
    </row>
    <row r="413" spans="1:10" s="176" customFormat="1" ht="15.75" thickBot="1">
      <c r="A413" s="225"/>
      <c r="B413" s="226"/>
      <c r="C413" s="302"/>
      <c r="D413" s="186"/>
      <c r="E413" s="303"/>
      <c r="F413" s="473"/>
      <c r="G413" s="186"/>
      <c r="H413" s="188"/>
      <c r="I413" s="188"/>
      <c r="J413" s="187"/>
    </row>
    <row r="414" spans="1:10" ht="44.25" customHeight="1" thickBot="1">
      <c r="A414" s="227"/>
      <c r="B414" s="198" t="s">
        <v>29</v>
      </c>
      <c r="C414" s="317" t="s">
        <v>30</v>
      </c>
      <c r="D414" s="199" t="s">
        <v>3</v>
      </c>
      <c r="E414" s="305" t="s">
        <v>31</v>
      </c>
      <c r="F414" s="469" t="s">
        <v>798</v>
      </c>
      <c r="G414" s="201" t="s">
        <v>3</v>
      </c>
      <c r="H414" s="202" t="s">
        <v>4</v>
      </c>
      <c r="I414" s="203" t="s">
        <v>799</v>
      </c>
      <c r="J414" s="204" t="s">
        <v>952</v>
      </c>
    </row>
    <row r="415" spans="1:10" s="176" customFormat="1" ht="15">
      <c r="A415" s="429"/>
      <c r="B415" s="330"/>
      <c r="C415" s="207"/>
      <c r="D415" s="155"/>
      <c r="E415" s="208"/>
      <c r="F415" s="482"/>
      <c r="G415" s="210"/>
      <c r="H415" s="211"/>
      <c r="I415" s="211"/>
      <c r="J415" s="212"/>
    </row>
    <row r="416" spans="1:10" s="176" customFormat="1" ht="15">
      <c r="A416" s="422"/>
      <c r="B416" s="331" t="s">
        <v>254</v>
      </c>
      <c r="C416" s="154"/>
      <c r="D416" s="155"/>
      <c r="E416" s="173"/>
      <c r="F416" s="478"/>
      <c r="G416" s="155"/>
      <c r="H416" s="181"/>
      <c r="I416" s="181"/>
      <c r="J416" s="165"/>
    </row>
    <row r="417" spans="1:10" s="176" customFormat="1" ht="15">
      <c r="A417" s="422"/>
      <c r="B417" s="331"/>
      <c r="C417" s="154"/>
      <c r="D417" s="155"/>
      <c r="E417" s="173"/>
      <c r="F417" s="478"/>
      <c r="G417" s="155"/>
      <c r="H417" s="181"/>
      <c r="I417" s="181"/>
      <c r="J417" s="165"/>
    </row>
    <row r="418" spans="1:10" s="176" customFormat="1" ht="15">
      <c r="A418" s="430"/>
      <c r="B418" s="263" t="s">
        <v>753</v>
      </c>
      <c r="C418" s="154"/>
      <c r="D418" s="155"/>
      <c r="E418" s="173"/>
      <c r="F418" s="478"/>
      <c r="G418" s="155"/>
      <c r="H418" s="181"/>
      <c r="I418" s="181"/>
      <c r="J418" s="165"/>
    </row>
    <row r="419" spans="1:10" s="176" customFormat="1" ht="15">
      <c r="A419" s="430">
        <v>1</v>
      </c>
      <c r="B419" s="169" t="s">
        <v>752</v>
      </c>
      <c r="C419" s="154">
        <v>505.24009160926812</v>
      </c>
      <c r="D419" s="155">
        <v>3.9E-2</v>
      </c>
      <c r="E419" s="173">
        <f>C419*D419</f>
        <v>19.704363572761455</v>
      </c>
      <c r="F419" s="478">
        <v>0</v>
      </c>
      <c r="G419" s="155">
        <v>3.4000000000000002E-2</v>
      </c>
      <c r="H419" s="165">
        <f>F419*G419</f>
        <v>0</v>
      </c>
      <c r="I419" s="165">
        <v>0</v>
      </c>
      <c r="J419" s="165">
        <f>I419*115/100</f>
        <v>0</v>
      </c>
    </row>
    <row r="420" spans="1:10" s="176" customFormat="1" ht="15">
      <c r="A420" s="430">
        <v>2</v>
      </c>
      <c r="B420" s="169" t="s">
        <v>255</v>
      </c>
      <c r="C420" s="154">
        <v>505.24009160926812</v>
      </c>
      <c r="D420" s="155">
        <v>3.9E-2</v>
      </c>
      <c r="E420" s="173">
        <f t="shared" ref="E420:E424" si="41">C420*D420</f>
        <v>19.704363572761455</v>
      </c>
      <c r="F420" s="478">
        <v>636.51931308692997</v>
      </c>
      <c r="G420" s="155">
        <v>3.4000000000000002E-2</v>
      </c>
      <c r="H420" s="165">
        <f t="shared" ref="H420:H427" si="42">F420*G420</f>
        <v>21.641656644955621</v>
      </c>
      <c r="I420" s="165">
        <f>F420+H420</f>
        <v>658.16096973188564</v>
      </c>
      <c r="J420" s="165">
        <f t="shared" ref="J420:J427" si="43">I420*115/100</f>
        <v>756.88511519166843</v>
      </c>
    </row>
    <row r="421" spans="1:10" s="176" customFormat="1" ht="15">
      <c r="A421" s="430">
        <v>3</v>
      </c>
      <c r="B421" s="169" t="s">
        <v>733</v>
      </c>
      <c r="C421" s="154">
        <v>522.5</v>
      </c>
      <c r="D421" s="155">
        <v>3.9E-2</v>
      </c>
      <c r="E421" s="173">
        <f t="shared" si="41"/>
        <v>20.377500000000001</v>
      </c>
      <c r="F421" s="478">
        <v>658.27284836039996</v>
      </c>
      <c r="G421" s="155">
        <v>3.4000000000000002E-2</v>
      </c>
      <c r="H421" s="165">
        <f t="shared" si="42"/>
        <v>22.381276844253602</v>
      </c>
      <c r="I421" s="165">
        <f t="shared" ref="I421:I423" si="44">F421+H421</f>
        <v>680.65412520465361</v>
      </c>
      <c r="J421" s="165">
        <f t="shared" si="43"/>
        <v>782.7522439853517</v>
      </c>
    </row>
    <row r="422" spans="1:10" s="294" customFormat="1" ht="15">
      <c r="A422" s="431">
        <v>4</v>
      </c>
      <c r="B422" s="298" t="s">
        <v>853</v>
      </c>
      <c r="C422" s="150">
        <v>522.5</v>
      </c>
      <c r="D422" s="297">
        <v>3.9E-2</v>
      </c>
      <c r="E422" s="332">
        <f t="shared" si="41"/>
        <v>20.377500000000001</v>
      </c>
      <c r="F422" s="486">
        <v>0</v>
      </c>
      <c r="G422" s="155"/>
      <c r="H422" s="162">
        <f t="shared" si="42"/>
        <v>0</v>
      </c>
      <c r="I422" s="162">
        <v>0</v>
      </c>
      <c r="J422" s="162">
        <f t="shared" si="43"/>
        <v>0</v>
      </c>
    </row>
    <row r="423" spans="1:10" s="176" customFormat="1" ht="15">
      <c r="A423" s="430">
        <v>5</v>
      </c>
      <c r="B423" s="169" t="s">
        <v>256</v>
      </c>
      <c r="C423" s="154">
        <v>522.5</v>
      </c>
      <c r="D423" s="155">
        <v>3.9E-2</v>
      </c>
      <c r="E423" s="173">
        <f t="shared" si="41"/>
        <v>20.377500000000001</v>
      </c>
      <c r="F423" s="478">
        <v>658.27284836039996</v>
      </c>
      <c r="G423" s="155">
        <v>3.4000000000000002E-2</v>
      </c>
      <c r="H423" s="165">
        <f t="shared" si="42"/>
        <v>22.381276844253602</v>
      </c>
      <c r="I423" s="165">
        <f t="shared" si="44"/>
        <v>680.65412520465361</v>
      </c>
      <c r="J423" s="165">
        <f t="shared" si="43"/>
        <v>782.7522439853517</v>
      </c>
    </row>
    <row r="424" spans="1:10" s="176" customFormat="1" ht="15">
      <c r="A424" s="430">
        <v>6</v>
      </c>
      <c r="B424" s="169" t="s">
        <v>257</v>
      </c>
      <c r="C424" s="154">
        <v>505.24009160926806</v>
      </c>
      <c r="D424" s="155">
        <v>3.9E-2</v>
      </c>
      <c r="E424" s="173">
        <f t="shared" si="41"/>
        <v>19.704363572761455</v>
      </c>
      <c r="F424" s="478">
        <v>636.51931308692997</v>
      </c>
      <c r="G424" s="155">
        <v>3.4000000000000002E-2</v>
      </c>
      <c r="H424" s="165">
        <f t="shared" si="42"/>
        <v>21.641656644955621</v>
      </c>
      <c r="I424" s="165">
        <f>F424+H424</f>
        <v>658.16096973188564</v>
      </c>
      <c r="J424" s="165">
        <f t="shared" si="43"/>
        <v>756.88511519166843</v>
      </c>
    </row>
    <row r="425" spans="1:10" s="176" customFormat="1" ht="15">
      <c r="A425" s="430">
        <v>7</v>
      </c>
      <c r="B425" s="169" t="s">
        <v>258</v>
      </c>
      <c r="C425" s="154">
        <v>225.66624134503209</v>
      </c>
      <c r="D425" s="155">
        <v>3.9E-2</v>
      </c>
      <c r="E425" s="173">
        <f>C425*D425</f>
        <v>8.8009834124562509</v>
      </c>
      <c r="F425" s="478">
        <v>284.29939267820998</v>
      </c>
      <c r="G425" s="155">
        <v>3.4000000000000002E-2</v>
      </c>
      <c r="H425" s="165">
        <f t="shared" si="42"/>
        <v>9.6661793510591405</v>
      </c>
      <c r="I425" s="165">
        <f>F425+H425</f>
        <v>293.96557202926914</v>
      </c>
      <c r="J425" s="165">
        <f t="shared" si="43"/>
        <v>338.0604078336595</v>
      </c>
    </row>
    <row r="426" spans="1:10" s="176" customFormat="1" ht="15">
      <c r="A426" s="430">
        <v>8</v>
      </c>
      <c r="B426" s="169" t="s">
        <v>259</v>
      </c>
      <c r="C426" s="154">
        <v>225.66624134503209</v>
      </c>
      <c r="D426" s="155">
        <v>3.9E-2</v>
      </c>
      <c r="E426" s="173">
        <f>C426*D426</f>
        <v>8.8009834124562509</v>
      </c>
      <c r="F426" s="478">
        <v>284.29939267820998</v>
      </c>
      <c r="G426" s="155">
        <v>3.4000000000000002E-2</v>
      </c>
      <c r="H426" s="165">
        <f t="shared" si="42"/>
        <v>9.6661793510591405</v>
      </c>
      <c r="I426" s="165">
        <f>F426+H426</f>
        <v>293.96557202926914</v>
      </c>
      <c r="J426" s="165">
        <f t="shared" si="43"/>
        <v>338.0604078336595</v>
      </c>
    </row>
    <row r="427" spans="1:10" s="176" customFormat="1" ht="15">
      <c r="A427" s="430">
        <v>9</v>
      </c>
      <c r="B427" s="169" t="s">
        <v>854</v>
      </c>
      <c r="C427" s="154">
        <v>50.527493815672727</v>
      </c>
      <c r="D427" s="155">
        <v>3.9E-2</v>
      </c>
      <c r="E427" s="173">
        <f>C427*D427</f>
        <v>1.9705722588112364</v>
      </c>
      <c r="F427" s="478">
        <v>63.653087796479994</v>
      </c>
      <c r="G427" s="155">
        <v>3.4000000000000002E-2</v>
      </c>
      <c r="H427" s="165">
        <f t="shared" si="42"/>
        <v>2.1642049850803198</v>
      </c>
      <c r="I427" s="165">
        <f>F427+H427</f>
        <v>65.817292781560312</v>
      </c>
      <c r="J427" s="165">
        <f t="shared" si="43"/>
        <v>75.689886698794368</v>
      </c>
    </row>
    <row r="428" spans="1:10" s="176" customFormat="1" ht="15">
      <c r="A428" s="430"/>
      <c r="B428" s="333" t="s">
        <v>260</v>
      </c>
      <c r="C428" s="154"/>
      <c r="D428" s="155"/>
      <c r="E428" s="173"/>
      <c r="F428" s="478"/>
      <c r="G428" s="155"/>
      <c r="H428" s="181"/>
      <c r="I428" s="181"/>
      <c r="J428" s="165"/>
    </row>
    <row r="429" spans="1:10" s="176" customFormat="1" ht="15">
      <c r="A429" s="434"/>
      <c r="B429" s="373"/>
      <c r="C429" s="302"/>
      <c r="D429" s="186"/>
      <c r="E429" s="303"/>
      <c r="F429" s="473"/>
      <c r="G429" s="186"/>
      <c r="H429" s="188"/>
      <c r="I429" s="188"/>
      <c r="J429" s="187"/>
    </row>
    <row r="430" spans="1:10" s="176" customFormat="1" ht="18">
      <c r="A430" s="434"/>
      <c r="B430" s="452"/>
      <c r="C430" s="302"/>
      <c r="D430" s="186"/>
      <c r="E430" s="303"/>
      <c r="F430" s="473"/>
      <c r="G430" s="186"/>
      <c r="H430" s="188"/>
      <c r="I430" s="188"/>
      <c r="J430" s="187"/>
    </row>
    <row r="431" spans="1:10" s="176" customFormat="1" ht="18">
      <c r="A431" s="434"/>
      <c r="B431" s="458" t="s">
        <v>954</v>
      </c>
      <c r="C431" s="302"/>
      <c r="D431" s="186"/>
      <c r="E431" s="303"/>
      <c r="F431" s="473"/>
      <c r="G431" s="186"/>
      <c r="H431" s="188"/>
      <c r="I431" s="188"/>
      <c r="J431" s="187"/>
    </row>
    <row r="432" spans="1:10" s="176" customFormat="1" ht="15">
      <c r="A432" s="434"/>
      <c r="B432" s="453"/>
      <c r="C432" s="302"/>
      <c r="D432" s="186"/>
      <c r="E432" s="303"/>
      <c r="F432" s="473"/>
      <c r="G432" s="186"/>
      <c r="H432" s="188"/>
      <c r="I432" s="188"/>
      <c r="J432" s="187"/>
    </row>
    <row r="433" spans="1:10" s="176" customFormat="1" ht="15">
      <c r="A433" s="431">
        <v>1</v>
      </c>
      <c r="B433" s="459" t="s">
        <v>955</v>
      </c>
      <c r="C433" s="150"/>
      <c r="D433" s="297"/>
      <c r="E433" s="149"/>
      <c r="F433" s="486">
        <v>0</v>
      </c>
      <c r="G433" s="297"/>
      <c r="H433" s="402">
        <v>0</v>
      </c>
      <c r="I433" s="162">
        <f>J433*100/115</f>
        <v>4347.826086956522</v>
      </c>
      <c r="J433" s="162">
        <v>5000</v>
      </c>
    </row>
    <row r="434" spans="1:10" s="176" customFormat="1" ht="15">
      <c r="A434" s="431">
        <v>2</v>
      </c>
      <c r="B434" s="459" t="s">
        <v>956</v>
      </c>
      <c r="C434" s="150"/>
      <c r="D434" s="297"/>
      <c r="E434" s="149"/>
      <c r="F434" s="486">
        <v>0</v>
      </c>
      <c r="G434" s="297"/>
      <c r="H434" s="402">
        <v>0</v>
      </c>
      <c r="I434" s="162">
        <f t="shared" ref="I434:I435" si="45">J434*100/115</f>
        <v>391.30434782608694</v>
      </c>
      <c r="J434" s="162">
        <v>450</v>
      </c>
    </row>
    <row r="435" spans="1:10" s="176" customFormat="1" ht="15">
      <c r="A435" s="431">
        <v>3</v>
      </c>
      <c r="B435" s="459" t="s">
        <v>957</v>
      </c>
      <c r="C435" s="150"/>
      <c r="D435" s="297"/>
      <c r="E435" s="149"/>
      <c r="F435" s="486">
        <v>0</v>
      </c>
      <c r="G435" s="297"/>
      <c r="H435" s="402">
        <v>0</v>
      </c>
      <c r="I435" s="162">
        <f t="shared" si="45"/>
        <v>434.78260869565219</v>
      </c>
      <c r="J435" s="162">
        <v>500</v>
      </c>
    </row>
    <row r="436" spans="1:10">
      <c r="A436" s="454"/>
      <c r="B436" s="455"/>
      <c r="C436" s="456"/>
      <c r="D436" s="310"/>
      <c r="E436" s="457"/>
      <c r="F436" s="488"/>
      <c r="G436" s="310"/>
      <c r="H436" s="311"/>
      <c r="I436" s="311"/>
      <c r="J436" s="312"/>
    </row>
    <row r="437" spans="1:10">
      <c r="A437" s="454"/>
      <c r="B437" s="323"/>
      <c r="C437" s="456"/>
      <c r="D437" s="310"/>
      <c r="E437" s="457"/>
      <c r="F437" s="488"/>
      <c r="G437" s="310"/>
      <c r="H437" s="311"/>
      <c r="I437" s="311"/>
      <c r="J437" s="312"/>
    </row>
    <row r="438" spans="1:10">
      <c r="A438" s="425"/>
    </row>
    <row r="439" spans="1:10" ht="18">
      <c r="B439" s="316" t="s">
        <v>261</v>
      </c>
    </row>
    <row r="440" spans="1:10">
      <c r="B440" s="260"/>
    </row>
    <row r="441" spans="1:10" s="176" customFormat="1" ht="15">
      <c r="A441" s="205">
        <v>1</v>
      </c>
      <c r="B441" s="314" t="s">
        <v>262</v>
      </c>
      <c r="C441" s="154"/>
      <c r="D441" s="155"/>
      <c r="E441" s="173"/>
      <c r="F441" s="478"/>
      <c r="G441" s="155"/>
      <c r="H441" s="181"/>
      <c r="I441" s="181"/>
      <c r="J441" s="165"/>
    </row>
    <row r="442" spans="1:10" s="176" customFormat="1" ht="28.5">
      <c r="A442" s="422"/>
      <c r="B442" s="170" t="s">
        <v>263</v>
      </c>
      <c r="C442" s="154"/>
      <c r="D442" s="155"/>
      <c r="E442" s="173"/>
      <c r="F442" s="478"/>
      <c r="G442" s="155"/>
      <c r="H442" s="181"/>
      <c r="I442" s="181"/>
      <c r="J442" s="165"/>
    </row>
    <row r="443" spans="1:10" s="176" customFormat="1" ht="15">
      <c r="A443" s="422" t="s">
        <v>34</v>
      </c>
      <c r="B443" s="170" t="s">
        <v>264</v>
      </c>
      <c r="C443" s="154">
        <v>125.92275104532855</v>
      </c>
      <c r="D443" s="155">
        <v>3.9E-2</v>
      </c>
      <c r="E443" s="173">
        <f>C443*D443</f>
        <v>4.9109872907678138</v>
      </c>
      <c r="F443" s="478">
        <v>158.64699462066002</v>
      </c>
      <c r="G443" s="155">
        <v>3.4000000000000002E-2</v>
      </c>
      <c r="H443" s="165">
        <f>F443*G443</f>
        <v>5.3939978171024414</v>
      </c>
      <c r="I443" s="165">
        <f>F443+H443</f>
        <v>164.04099243776247</v>
      </c>
      <c r="J443" s="165">
        <f>I443*115/100</f>
        <v>188.64714130342682</v>
      </c>
    </row>
    <row r="444" spans="1:10" s="176" customFormat="1" ht="15">
      <c r="A444" s="422" t="s">
        <v>22</v>
      </c>
      <c r="B444" s="170" t="s">
        <v>265</v>
      </c>
      <c r="C444" s="154">
        <v>62.968846909340755</v>
      </c>
      <c r="D444" s="155">
        <v>3.9E-2</v>
      </c>
      <c r="E444" s="173">
        <f>C444*D444</f>
        <v>2.4557850294642893</v>
      </c>
      <c r="F444" s="478">
        <v>79.335062188199998</v>
      </c>
      <c r="G444" s="155">
        <v>3.4000000000000002E-2</v>
      </c>
      <c r="H444" s="165">
        <f t="shared" ref="H444:H445" si="46">F444*G444</f>
        <v>2.6973921143988</v>
      </c>
      <c r="I444" s="165">
        <f t="shared" ref="I444:I445" si="47">F444+H444</f>
        <v>82.032454302598794</v>
      </c>
      <c r="J444" s="165">
        <f t="shared" ref="J444:J445" si="48">I444*115/100</f>
        <v>94.337322447988612</v>
      </c>
    </row>
    <row r="445" spans="1:10" s="176" customFormat="1" ht="15">
      <c r="A445" s="422" t="s">
        <v>178</v>
      </c>
      <c r="B445" s="170" t="s">
        <v>266</v>
      </c>
      <c r="C445" s="154">
        <v>173.64075299999999</v>
      </c>
      <c r="D445" s="155">
        <v>3.9E-2</v>
      </c>
      <c r="E445" s="173">
        <f>C445*D445</f>
        <v>6.7719893669999998</v>
      </c>
      <c r="F445" s="478">
        <v>218.76122978891999</v>
      </c>
      <c r="G445" s="155">
        <v>3.4000000000000002E-2</v>
      </c>
      <c r="H445" s="165">
        <f t="shared" si="46"/>
        <v>7.4378818128232806</v>
      </c>
      <c r="I445" s="165">
        <f t="shared" si="47"/>
        <v>226.19911160174328</v>
      </c>
      <c r="J445" s="165">
        <f t="shared" si="48"/>
        <v>260.12897834200476</v>
      </c>
    </row>
    <row r="446" spans="1:10" s="176" customFormat="1" ht="15">
      <c r="A446" s="422"/>
      <c r="B446" s="170"/>
      <c r="C446" s="154"/>
      <c r="D446" s="155"/>
      <c r="E446" s="173"/>
      <c r="F446" s="478"/>
      <c r="G446" s="155"/>
      <c r="H446" s="181"/>
      <c r="I446" s="181"/>
      <c r="J446" s="165"/>
    </row>
    <row r="447" spans="1:10" s="176" customFormat="1" ht="15">
      <c r="A447" s="205"/>
      <c r="B447" s="170"/>
      <c r="C447" s="154"/>
      <c r="D447" s="155"/>
      <c r="E447" s="173"/>
      <c r="F447" s="478"/>
      <c r="G447" s="155"/>
      <c r="H447" s="181"/>
      <c r="I447" s="181"/>
      <c r="J447" s="165"/>
    </row>
    <row r="448" spans="1:10" s="176" customFormat="1" ht="15">
      <c r="A448" s="205">
        <v>2</v>
      </c>
      <c r="B448" s="314" t="s">
        <v>267</v>
      </c>
      <c r="C448" s="154"/>
      <c r="D448" s="155"/>
      <c r="E448" s="173"/>
      <c r="F448" s="478"/>
      <c r="G448" s="155"/>
      <c r="H448" s="181"/>
      <c r="I448" s="181"/>
      <c r="J448" s="165"/>
    </row>
    <row r="449" spans="1:10" s="176" customFormat="1" ht="15">
      <c r="A449" s="205"/>
      <c r="B449" s="170" t="s">
        <v>268</v>
      </c>
      <c r="C449" s="154"/>
      <c r="D449" s="155"/>
      <c r="E449" s="173"/>
      <c r="F449" s="478"/>
      <c r="G449" s="155"/>
      <c r="H449" s="181"/>
      <c r="I449" s="181"/>
      <c r="J449" s="165"/>
    </row>
    <row r="450" spans="1:10" s="176" customFormat="1" ht="15">
      <c r="A450" s="205" t="s">
        <v>34</v>
      </c>
      <c r="B450" s="170" t="s">
        <v>269</v>
      </c>
      <c r="C450" s="154">
        <v>1</v>
      </c>
      <c r="D450" s="155"/>
      <c r="E450" s="173"/>
      <c r="F450" s="478">
        <v>2</v>
      </c>
      <c r="G450" s="155"/>
      <c r="H450" s="181"/>
      <c r="I450" s="165">
        <f>J450*100/115</f>
        <v>0.86956521739130432</v>
      </c>
      <c r="J450" s="165">
        <v>1</v>
      </c>
    </row>
    <row r="451" spans="1:10" s="176" customFormat="1" ht="15">
      <c r="A451" s="205" t="s">
        <v>22</v>
      </c>
      <c r="B451" s="170" t="s">
        <v>270</v>
      </c>
      <c r="C451" s="154">
        <v>1</v>
      </c>
      <c r="D451" s="155"/>
      <c r="E451" s="173"/>
      <c r="F451" s="485">
        <v>2</v>
      </c>
      <c r="G451" s="155"/>
      <c r="H451" s="181"/>
      <c r="I451" s="165">
        <f t="shared" ref="I451:I452" si="49">J451*100/115</f>
        <v>0.86956521739130432</v>
      </c>
      <c r="J451" s="165">
        <v>1</v>
      </c>
    </row>
    <row r="452" spans="1:10" s="176" customFormat="1" ht="15">
      <c r="A452" s="205" t="s">
        <v>178</v>
      </c>
      <c r="B452" s="170" t="s">
        <v>271</v>
      </c>
      <c r="C452" s="154">
        <v>1</v>
      </c>
      <c r="D452" s="155"/>
      <c r="E452" s="173"/>
      <c r="F452" s="485">
        <v>2</v>
      </c>
      <c r="G452" s="155"/>
      <c r="H452" s="181"/>
      <c r="I452" s="165">
        <f t="shared" si="49"/>
        <v>0.86956521739130432</v>
      </c>
      <c r="J452" s="165">
        <v>1</v>
      </c>
    </row>
    <row r="453" spans="1:10" s="176" customFormat="1" ht="29.25" customHeight="1">
      <c r="A453" s="205" t="s">
        <v>84</v>
      </c>
      <c r="B453" s="170" t="s">
        <v>272</v>
      </c>
      <c r="C453" s="335"/>
      <c r="D453" s="155"/>
      <c r="E453" s="336"/>
      <c r="F453" s="478"/>
      <c r="G453" s="155"/>
      <c r="H453" s="181"/>
      <c r="I453" s="181"/>
      <c r="J453" s="165"/>
    </row>
    <row r="454" spans="1:10" s="176" customFormat="1" ht="29.25" customHeight="1">
      <c r="A454" s="205" t="s">
        <v>273</v>
      </c>
      <c r="B454" s="170" t="s">
        <v>886</v>
      </c>
      <c r="C454" s="335"/>
      <c r="D454" s="155"/>
      <c r="E454" s="336"/>
      <c r="F454" s="478"/>
      <c r="G454" s="155"/>
      <c r="H454" s="181"/>
      <c r="I454" s="181"/>
      <c r="J454" s="165"/>
    </row>
    <row r="455" spans="1:10" s="176" customFormat="1" ht="24.75" customHeight="1">
      <c r="A455" s="205" t="s">
        <v>95</v>
      </c>
      <c r="B455" s="170" t="s">
        <v>887</v>
      </c>
      <c r="C455" s="335"/>
      <c r="D455" s="155"/>
      <c r="E455" s="336"/>
      <c r="F455" s="478"/>
      <c r="G455" s="155"/>
      <c r="H455" s="181"/>
      <c r="I455" s="181"/>
      <c r="J455" s="165"/>
    </row>
    <row r="456" spans="1:10" s="176" customFormat="1" ht="15">
      <c r="A456" s="205"/>
      <c r="B456" s="170" t="s">
        <v>274</v>
      </c>
      <c r="C456" s="154">
        <v>10</v>
      </c>
      <c r="D456" s="155"/>
      <c r="E456" s="173"/>
      <c r="F456" s="478">
        <v>12</v>
      </c>
      <c r="G456" s="155"/>
      <c r="H456" s="181"/>
      <c r="I456" s="334">
        <f>J456*100/115</f>
        <v>10.434782608695652</v>
      </c>
      <c r="J456" s="165">
        <v>12</v>
      </c>
    </row>
    <row r="457" spans="1:10" s="176" customFormat="1" ht="15">
      <c r="A457" s="430"/>
      <c r="B457" s="325" t="s">
        <v>275</v>
      </c>
      <c r="C457" s="154"/>
      <c r="D457" s="155"/>
      <c r="E457" s="173"/>
      <c r="F457" s="478"/>
      <c r="G457" s="155"/>
      <c r="H457" s="181"/>
      <c r="I457" s="181"/>
      <c r="J457" s="165"/>
    </row>
    <row r="458" spans="1:10" s="176" customFormat="1" ht="15">
      <c r="A458" s="430"/>
      <c r="B458" s="325" t="s">
        <v>276</v>
      </c>
      <c r="C458" s="154"/>
      <c r="D458" s="155"/>
      <c r="E458" s="173"/>
      <c r="F458" s="478"/>
      <c r="G458" s="155"/>
      <c r="H458" s="181"/>
      <c r="I458" s="181"/>
      <c r="J458" s="165"/>
    </row>
    <row r="459" spans="1:10" s="176" customFormat="1" ht="15">
      <c r="A459" s="430"/>
      <c r="B459" s="325" t="s">
        <v>277</v>
      </c>
      <c r="C459" s="154"/>
      <c r="D459" s="155"/>
      <c r="E459" s="173"/>
      <c r="F459" s="478"/>
      <c r="G459" s="155"/>
      <c r="H459" s="181"/>
      <c r="I459" s="181"/>
      <c r="J459" s="165"/>
    </row>
    <row r="460" spans="1:10" s="176" customFormat="1" ht="15">
      <c r="A460" s="430"/>
      <c r="B460" s="325"/>
      <c r="C460" s="154"/>
      <c r="D460" s="155"/>
      <c r="E460" s="173"/>
      <c r="F460" s="478"/>
      <c r="G460" s="155"/>
      <c r="H460" s="181"/>
      <c r="I460" s="181"/>
      <c r="J460" s="165"/>
    </row>
    <row r="461" spans="1:10" s="176" customFormat="1" ht="15">
      <c r="A461" s="430"/>
      <c r="B461" s="325" t="s">
        <v>278</v>
      </c>
      <c r="C461" s="154"/>
      <c r="D461" s="155"/>
      <c r="E461" s="173"/>
      <c r="F461" s="478"/>
      <c r="G461" s="155"/>
      <c r="H461" s="181"/>
      <c r="I461" s="181"/>
      <c r="J461" s="165"/>
    </row>
    <row r="462" spans="1:10" s="176" customFormat="1" ht="15">
      <c r="A462" s="430"/>
      <c r="B462" s="325" t="s">
        <v>279</v>
      </c>
      <c r="C462" s="154"/>
      <c r="D462" s="155"/>
      <c r="E462" s="173"/>
      <c r="F462" s="478"/>
      <c r="G462" s="155"/>
      <c r="H462" s="181"/>
      <c r="I462" s="181"/>
      <c r="J462" s="165"/>
    </row>
    <row r="463" spans="1:10" s="176" customFormat="1" ht="15">
      <c r="A463" s="430"/>
      <c r="B463" s="325" t="s">
        <v>280</v>
      </c>
      <c r="C463" s="154"/>
      <c r="D463" s="155"/>
      <c r="E463" s="173"/>
      <c r="F463" s="478"/>
      <c r="G463" s="155"/>
      <c r="H463" s="181"/>
      <c r="I463" s="181"/>
      <c r="J463" s="165"/>
    </row>
    <row r="464" spans="1:10" s="176" customFormat="1" ht="15">
      <c r="A464" s="430"/>
      <c r="B464" s="325" t="s">
        <v>281</v>
      </c>
      <c r="C464" s="154"/>
      <c r="D464" s="155"/>
      <c r="E464" s="173"/>
      <c r="F464" s="478"/>
      <c r="G464" s="155"/>
      <c r="H464" s="181"/>
      <c r="I464" s="181"/>
      <c r="J464" s="165"/>
    </row>
    <row r="465" spans="1:10" s="176" customFormat="1" ht="15">
      <c r="A465" s="430"/>
      <c r="B465" s="325" t="s">
        <v>282</v>
      </c>
      <c r="C465" s="154"/>
      <c r="D465" s="155"/>
      <c r="E465" s="173"/>
      <c r="F465" s="478"/>
      <c r="G465" s="155"/>
      <c r="H465" s="181"/>
      <c r="I465" s="181"/>
      <c r="J465" s="165"/>
    </row>
    <row r="466" spans="1:10" s="176" customFormat="1" ht="15">
      <c r="A466" s="430"/>
      <c r="B466" s="325" t="s">
        <v>283</v>
      </c>
      <c r="C466" s="154"/>
      <c r="D466" s="155"/>
      <c r="E466" s="173"/>
      <c r="F466" s="478"/>
      <c r="G466" s="155"/>
      <c r="H466" s="181"/>
      <c r="I466" s="181"/>
      <c r="J466" s="165"/>
    </row>
    <row r="467" spans="1:10" s="176" customFormat="1" ht="15">
      <c r="A467" s="430"/>
      <c r="B467" s="325" t="s">
        <v>284</v>
      </c>
      <c r="C467" s="154"/>
      <c r="D467" s="155"/>
      <c r="E467" s="173"/>
      <c r="F467" s="478"/>
      <c r="G467" s="155"/>
      <c r="H467" s="181"/>
      <c r="I467" s="181"/>
      <c r="J467" s="165"/>
    </row>
    <row r="468" spans="1:10" s="176" customFormat="1" ht="15">
      <c r="A468" s="430"/>
      <c r="B468" s="325" t="s">
        <v>285</v>
      </c>
      <c r="C468" s="154"/>
      <c r="D468" s="155"/>
      <c r="E468" s="173"/>
      <c r="F468" s="478"/>
      <c r="G468" s="155"/>
      <c r="H468" s="181"/>
      <c r="I468" s="181"/>
      <c r="J468" s="165"/>
    </row>
    <row r="469" spans="1:10" s="176" customFormat="1" ht="15">
      <c r="A469" s="430"/>
      <c r="B469" s="325" t="s">
        <v>286</v>
      </c>
      <c r="C469" s="154"/>
      <c r="D469" s="155"/>
      <c r="E469" s="173"/>
      <c r="F469" s="478"/>
      <c r="G469" s="155"/>
      <c r="H469" s="181"/>
      <c r="I469" s="181"/>
      <c r="J469" s="165"/>
    </row>
    <row r="470" spans="1:10" s="176" customFormat="1" ht="15">
      <c r="A470" s="430"/>
      <c r="B470" s="325" t="s">
        <v>287</v>
      </c>
      <c r="C470" s="154"/>
      <c r="D470" s="155"/>
      <c r="E470" s="173"/>
      <c r="F470" s="478"/>
      <c r="G470" s="155"/>
      <c r="H470" s="181"/>
      <c r="I470" s="181"/>
      <c r="J470" s="165"/>
    </row>
    <row r="471" spans="1:10" s="176" customFormat="1" ht="15">
      <c r="A471" s="430"/>
      <c r="B471" s="325"/>
      <c r="C471" s="154"/>
      <c r="D471" s="155"/>
      <c r="E471" s="173"/>
      <c r="F471" s="478"/>
      <c r="G471" s="155"/>
      <c r="H471" s="181"/>
      <c r="I471" s="181"/>
      <c r="J471" s="165"/>
    </row>
    <row r="472" spans="1:10" s="176" customFormat="1" ht="15">
      <c r="A472" s="430"/>
      <c r="B472" s="325" t="s">
        <v>288</v>
      </c>
      <c r="C472" s="154"/>
      <c r="D472" s="155"/>
      <c r="E472" s="173"/>
      <c r="F472" s="478"/>
      <c r="G472" s="155"/>
      <c r="H472" s="181"/>
      <c r="I472" s="181"/>
      <c r="J472" s="165"/>
    </row>
    <row r="473" spans="1:10" s="176" customFormat="1" ht="15">
      <c r="A473" s="430"/>
      <c r="B473" s="325" t="s">
        <v>289</v>
      </c>
      <c r="C473" s="154"/>
      <c r="D473" s="155"/>
      <c r="E473" s="173"/>
      <c r="F473" s="478"/>
      <c r="G473" s="155"/>
      <c r="H473" s="181"/>
      <c r="I473" s="181"/>
      <c r="J473" s="165"/>
    </row>
    <row r="474" spans="1:10" s="176" customFormat="1" ht="15">
      <c r="A474" s="430"/>
      <c r="B474" s="325" t="s">
        <v>290</v>
      </c>
      <c r="C474" s="154"/>
      <c r="D474" s="155"/>
      <c r="E474" s="173"/>
      <c r="F474" s="478"/>
      <c r="G474" s="155"/>
      <c r="H474" s="181"/>
      <c r="I474" s="181"/>
      <c r="J474" s="165"/>
    </row>
    <row r="475" spans="1:10" s="176" customFormat="1" ht="15">
      <c r="A475" s="430"/>
      <c r="B475" s="325" t="s">
        <v>291</v>
      </c>
      <c r="C475" s="154"/>
      <c r="D475" s="155"/>
      <c r="E475" s="173"/>
      <c r="F475" s="478"/>
      <c r="G475" s="155"/>
      <c r="H475" s="181"/>
      <c r="I475" s="181"/>
      <c r="J475" s="165"/>
    </row>
    <row r="476" spans="1:10" s="176" customFormat="1" ht="15">
      <c r="A476" s="430"/>
      <c r="B476" s="325"/>
      <c r="C476" s="154"/>
      <c r="D476" s="155"/>
      <c r="E476" s="173"/>
      <c r="F476" s="478"/>
      <c r="G476" s="155"/>
      <c r="H476" s="181"/>
      <c r="I476" s="181"/>
      <c r="J476" s="165"/>
    </row>
    <row r="477" spans="1:10" s="176" customFormat="1" ht="15">
      <c r="A477" s="430"/>
      <c r="B477" s="325" t="s">
        <v>292</v>
      </c>
      <c r="C477" s="154"/>
      <c r="D477" s="155"/>
      <c r="E477" s="173"/>
      <c r="F477" s="478"/>
      <c r="G477" s="155"/>
      <c r="H477" s="181"/>
      <c r="I477" s="181"/>
      <c r="J477" s="165"/>
    </row>
    <row r="478" spans="1:10" s="176" customFormat="1" ht="15">
      <c r="A478" s="430"/>
      <c r="B478" s="325" t="s">
        <v>293</v>
      </c>
      <c r="C478" s="154"/>
      <c r="D478" s="155"/>
      <c r="E478" s="173"/>
      <c r="F478" s="478"/>
      <c r="G478" s="155"/>
      <c r="H478" s="181"/>
      <c r="I478" s="181"/>
      <c r="J478" s="165"/>
    </row>
    <row r="479" spans="1:10" s="176" customFormat="1" ht="15">
      <c r="A479" s="430"/>
      <c r="B479" s="325" t="s">
        <v>294</v>
      </c>
      <c r="C479" s="154"/>
      <c r="D479" s="155"/>
      <c r="E479" s="173"/>
      <c r="F479" s="478"/>
      <c r="G479" s="155"/>
      <c r="H479" s="181"/>
      <c r="I479" s="181"/>
      <c r="J479" s="165"/>
    </row>
    <row r="480" spans="1:10" s="176" customFormat="1" ht="15">
      <c r="A480" s="430"/>
      <c r="B480" s="325" t="s">
        <v>295</v>
      </c>
      <c r="C480" s="154"/>
      <c r="D480" s="155"/>
      <c r="E480" s="173"/>
      <c r="F480" s="478"/>
      <c r="G480" s="155"/>
      <c r="H480" s="181"/>
      <c r="I480" s="181"/>
      <c r="J480" s="165"/>
    </row>
    <row r="481" spans="1:10" s="176" customFormat="1" ht="15">
      <c r="A481" s="430"/>
      <c r="B481" s="325" t="s">
        <v>296</v>
      </c>
      <c r="C481" s="154"/>
      <c r="D481" s="155"/>
      <c r="E481" s="173"/>
      <c r="F481" s="478"/>
      <c r="G481" s="155"/>
      <c r="H481" s="181"/>
      <c r="I481" s="181"/>
      <c r="J481" s="165"/>
    </row>
    <row r="482" spans="1:10" s="176" customFormat="1" ht="15">
      <c r="A482" s="205"/>
      <c r="B482" s="170"/>
      <c r="C482" s="154"/>
      <c r="D482" s="155"/>
      <c r="E482" s="173"/>
      <c r="F482" s="478"/>
      <c r="G482" s="155"/>
      <c r="H482" s="181"/>
      <c r="I482" s="181"/>
      <c r="J482" s="165"/>
    </row>
    <row r="483" spans="1:10" s="176" customFormat="1" ht="15">
      <c r="A483" s="205"/>
      <c r="B483" s="170" t="s">
        <v>297</v>
      </c>
      <c r="C483" s="154">
        <v>1</v>
      </c>
      <c r="D483" s="155"/>
      <c r="E483" s="173">
        <v>0</v>
      </c>
      <c r="F483" s="478">
        <v>2</v>
      </c>
      <c r="G483" s="155"/>
      <c r="H483" s="181"/>
      <c r="I483" s="165">
        <f>J483*100/115</f>
        <v>0.86956521739130432</v>
      </c>
      <c r="J483" s="165">
        <v>1</v>
      </c>
    </row>
    <row r="484" spans="1:10" s="176" customFormat="1" ht="15">
      <c r="A484" s="205"/>
      <c r="B484" s="170"/>
      <c r="C484" s="154"/>
      <c r="D484" s="155"/>
      <c r="E484" s="173"/>
      <c r="F484" s="478"/>
      <c r="G484" s="155"/>
      <c r="H484" s="181"/>
      <c r="I484" s="334"/>
      <c r="J484" s="165"/>
    </row>
    <row r="485" spans="1:10" s="176" customFormat="1" ht="15">
      <c r="A485" s="205"/>
      <c r="B485" s="170" t="s">
        <v>298</v>
      </c>
      <c r="C485" s="154">
        <v>3</v>
      </c>
      <c r="D485" s="155"/>
      <c r="E485" s="173"/>
      <c r="F485" s="478">
        <v>4</v>
      </c>
      <c r="G485" s="155"/>
      <c r="H485" s="181"/>
      <c r="I485" s="334">
        <f>J485*100/115</f>
        <v>2.6086956521739131</v>
      </c>
      <c r="J485" s="165">
        <v>3</v>
      </c>
    </row>
    <row r="486" spans="1:10" s="176" customFormat="1" ht="15">
      <c r="A486" s="205"/>
      <c r="B486" s="170" t="s">
        <v>299</v>
      </c>
      <c r="C486" s="154">
        <v>1</v>
      </c>
      <c r="D486" s="155"/>
      <c r="E486" s="173"/>
      <c r="F486" s="478">
        <v>2</v>
      </c>
      <c r="G486" s="155"/>
      <c r="H486" s="181"/>
      <c r="I486" s="334">
        <f t="shared" ref="I486:I488" si="50">J486*100/115</f>
        <v>0.86956521739130432</v>
      </c>
      <c r="J486" s="165">
        <v>1</v>
      </c>
    </row>
    <row r="487" spans="1:10" s="176" customFormat="1" ht="15">
      <c r="A487" s="205"/>
      <c r="B487" s="170" t="s">
        <v>300</v>
      </c>
      <c r="C487" s="154">
        <v>5</v>
      </c>
      <c r="D487" s="155"/>
      <c r="E487" s="173"/>
      <c r="F487" s="478">
        <v>6</v>
      </c>
      <c r="G487" s="155"/>
      <c r="H487" s="181"/>
      <c r="I487" s="334">
        <f t="shared" si="50"/>
        <v>5.2173913043478262</v>
      </c>
      <c r="J487" s="165">
        <v>6</v>
      </c>
    </row>
    <row r="488" spans="1:10" s="176" customFormat="1" ht="15">
      <c r="A488" s="422"/>
      <c r="B488" s="170" t="s">
        <v>301</v>
      </c>
      <c r="C488" s="154">
        <v>2</v>
      </c>
      <c r="D488" s="155"/>
      <c r="E488" s="173">
        <v>0</v>
      </c>
      <c r="F488" s="478">
        <v>3</v>
      </c>
      <c r="G488" s="155"/>
      <c r="H488" s="181"/>
      <c r="I488" s="334">
        <f t="shared" si="50"/>
        <v>2.6086956521739131</v>
      </c>
      <c r="J488" s="165">
        <v>3</v>
      </c>
    </row>
    <row r="489" spans="1:10" s="176" customFormat="1" ht="15">
      <c r="A489" s="422"/>
      <c r="B489" s="170"/>
      <c r="C489" s="154"/>
      <c r="D489" s="155"/>
      <c r="E489" s="178"/>
      <c r="F489" s="478"/>
      <c r="G489" s="155"/>
      <c r="H489" s="181"/>
      <c r="I489" s="334"/>
      <c r="J489" s="165"/>
    </row>
    <row r="490" spans="1:10" s="176" customFormat="1" ht="15">
      <c r="A490" s="422"/>
      <c r="B490" s="340" t="s">
        <v>888</v>
      </c>
      <c r="C490" s="150"/>
      <c r="D490" s="297"/>
      <c r="E490" s="149"/>
      <c r="F490" s="486"/>
      <c r="G490" s="297"/>
      <c r="H490" s="164"/>
      <c r="I490" s="398"/>
      <c r="J490" s="162"/>
    </row>
    <row r="491" spans="1:10" s="176" customFormat="1" ht="15">
      <c r="A491" s="422"/>
      <c r="B491" s="341" t="s">
        <v>889</v>
      </c>
      <c r="C491" s="150"/>
      <c r="D491" s="297"/>
      <c r="E491" s="149"/>
      <c r="F491" s="486">
        <v>0</v>
      </c>
      <c r="G491" s="297"/>
      <c r="H491" s="164">
        <v>0</v>
      </c>
      <c r="I491" s="162">
        <f>J491*100/115</f>
        <v>4.3478260869565215</v>
      </c>
      <c r="J491" s="162">
        <v>5</v>
      </c>
    </row>
    <row r="492" spans="1:10" s="176" customFormat="1" ht="15">
      <c r="A492" s="422"/>
      <c r="B492" s="341" t="s">
        <v>890</v>
      </c>
      <c r="C492" s="150"/>
      <c r="D492" s="297"/>
      <c r="E492" s="149"/>
      <c r="F492" s="486">
        <v>0</v>
      </c>
      <c r="G492" s="297"/>
      <c r="H492" s="164">
        <v>0</v>
      </c>
      <c r="I492" s="162">
        <f t="shared" ref="I492:I493" si="51">J492*100/115</f>
        <v>8.695652173913043</v>
      </c>
      <c r="J492" s="162">
        <v>10</v>
      </c>
    </row>
    <row r="493" spans="1:10" s="176" customFormat="1" ht="15">
      <c r="A493" s="422"/>
      <c r="B493" s="341" t="s">
        <v>891</v>
      </c>
      <c r="C493" s="150"/>
      <c r="D493" s="297"/>
      <c r="E493" s="149"/>
      <c r="F493" s="486">
        <v>0</v>
      </c>
      <c r="G493" s="297"/>
      <c r="H493" s="164">
        <v>0</v>
      </c>
      <c r="I493" s="162">
        <f t="shared" si="51"/>
        <v>13.043478260869565</v>
      </c>
      <c r="J493" s="162">
        <v>15</v>
      </c>
    </row>
    <row r="494" spans="1:10" s="176" customFormat="1" ht="15">
      <c r="A494" s="422"/>
      <c r="B494" s="170"/>
      <c r="C494" s="154"/>
      <c r="D494" s="155"/>
      <c r="E494" s="178"/>
      <c r="F494" s="478"/>
      <c r="G494" s="155"/>
      <c r="H494" s="181"/>
      <c r="I494" s="334"/>
      <c r="J494" s="165"/>
    </row>
    <row r="495" spans="1:10" s="176" customFormat="1" ht="14.25">
      <c r="F495" s="490"/>
    </row>
    <row r="496" spans="1:10" s="176" customFormat="1" ht="15">
      <c r="A496" s="236"/>
      <c r="B496" s="315"/>
      <c r="C496" s="302"/>
      <c r="D496" s="186"/>
      <c r="E496" s="303"/>
      <c r="F496" s="473"/>
      <c r="G496" s="186"/>
      <c r="H496" s="188"/>
      <c r="I496" s="188"/>
      <c r="J496" s="187"/>
    </row>
    <row r="497" spans="1:10" ht="14.25">
      <c r="A497" s="465" t="s">
        <v>645</v>
      </c>
      <c r="B497" s="465"/>
    </row>
    <row r="498" spans="1:10" ht="15" thickBot="1">
      <c r="A498" s="465" t="s">
        <v>861</v>
      </c>
      <c r="B498" s="465"/>
    </row>
    <row r="499" spans="1:10" ht="53.45" customHeight="1" thickBot="1">
      <c r="A499" s="227"/>
      <c r="B499" s="198" t="s">
        <v>29</v>
      </c>
      <c r="C499" s="317" t="s">
        <v>30</v>
      </c>
      <c r="D499" s="261" t="s">
        <v>3</v>
      </c>
      <c r="E499" s="305" t="s">
        <v>31</v>
      </c>
      <c r="F499" s="469" t="s">
        <v>798</v>
      </c>
      <c r="G499" s="261" t="s">
        <v>3</v>
      </c>
      <c r="H499" s="203" t="s">
        <v>4</v>
      </c>
      <c r="I499" s="203" t="s">
        <v>799</v>
      </c>
      <c r="J499" s="204" t="s">
        <v>952</v>
      </c>
    </row>
    <row r="500" spans="1:10" ht="18">
      <c r="B500" s="316" t="s">
        <v>302</v>
      </c>
    </row>
    <row r="502" spans="1:10" s="176" customFormat="1" ht="15">
      <c r="A502" s="430">
        <v>1</v>
      </c>
      <c r="B502" s="263" t="s">
        <v>303</v>
      </c>
      <c r="C502" s="154"/>
      <c r="D502" s="155"/>
      <c r="E502" s="178"/>
      <c r="F502" s="475"/>
      <c r="G502" s="155"/>
      <c r="H502" s="181"/>
      <c r="I502" s="181"/>
      <c r="J502" s="165"/>
    </row>
    <row r="503" spans="1:10" s="176" customFormat="1" ht="15">
      <c r="A503" s="430">
        <v>1.1000000000000001</v>
      </c>
      <c r="B503" s="329" t="s">
        <v>304</v>
      </c>
      <c r="C503" s="154"/>
      <c r="D503" s="155"/>
      <c r="E503" s="178"/>
      <c r="F503" s="475"/>
      <c r="G503" s="155"/>
      <c r="H503" s="181"/>
      <c r="I503" s="181"/>
      <c r="J503" s="165"/>
    </row>
    <row r="504" spans="1:10" s="176" customFormat="1" ht="15">
      <c r="A504" s="430"/>
      <c r="B504" s="329"/>
      <c r="C504" s="154"/>
      <c r="D504" s="155"/>
      <c r="E504" s="178"/>
      <c r="F504" s="475"/>
      <c r="G504" s="155"/>
      <c r="H504" s="181"/>
      <c r="I504" s="181"/>
      <c r="J504" s="165"/>
    </row>
    <row r="505" spans="1:10" s="176" customFormat="1" ht="15">
      <c r="A505" s="430" t="s">
        <v>34</v>
      </c>
      <c r="B505" s="325" t="s">
        <v>305</v>
      </c>
      <c r="C505" s="154">
        <v>353.56905165580258</v>
      </c>
      <c r="D505" s="155">
        <v>3.9E-2</v>
      </c>
      <c r="E505" s="178">
        <f>C505*D505</f>
        <v>13.7891930145763</v>
      </c>
      <c r="F505" s="478">
        <v>445.44440091879005</v>
      </c>
      <c r="G505" s="155">
        <v>3.4000000000000002E-2</v>
      </c>
      <c r="H505" s="165">
        <f>F505*G505</f>
        <v>15.145109631238864</v>
      </c>
      <c r="I505" s="165">
        <f>F505+H505</f>
        <v>460.58951055002893</v>
      </c>
      <c r="J505" s="165">
        <f>I505*115/100</f>
        <v>529.67793713253332</v>
      </c>
    </row>
    <row r="506" spans="1:10" s="176" customFormat="1" ht="15">
      <c r="A506" s="430" t="s">
        <v>22</v>
      </c>
      <c r="B506" s="325" t="s">
        <v>306</v>
      </c>
      <c r="C506" s="154">
        <v>127.06149839116642</v>
      </c>
      <c r="D506" s="155">
        <v>3.9E-2</v>
      </c>
      <c r="E506" s="178">
        <f>C506*D506</f>
        <v>4.9553984372554902</v>
      </c>
      <c r="F506" s="478">
        <v>160.08103947654001</v>
      </c>
      <c r="G506" s="155">
        <v>3.4000000000000002E-2</v>
      </c>
      <c r="H506" s="165">
        <f t="shared" ref="H506:H513" si="52">F506*G506</f>
        <v>5.4427553422023607</v>
      </c>
      <c r="I506" s="165">
        <f t="shared" ref="I506:I513" si="53">F506+H506</f>
        <v>165.52379481874237</v>
      </c>
      <c r="J506" s="165">
        <f>I506*115/100</f>
        <v>190.35236404155373</v>
      </c>
    </row>
    <row r="507" spans="1:10" s="176" customFormat="1" ht="15">
      <c r="A507" s="430"/>
      <c r="B507" s="325" t="s">
        <v>307</v>
      </c>
      <c r="C507" s="154"/>
      <c r="D507" s="155"/>
      <c r="E507" s="178"/>
      <c r="F507" s="475"/>
      <c r="G507" s="155"/>
      <c r="H507" s="165"/>
      <c r="I507" s="165">
        <f t="shared" si="53"/>
        <v>0</v>
      </c>
      <c r="J507" s="165"/>
    </row>
    <row r="508" spans="1:10" s="176" customFormat="1" ht="15">
      <c r="A508" s="430" t="s">
        <v>308</v>
      </c>
      <c r="B508" s="325" t="s">
        <v>309</v>
      </c>
      <c r="C508" s="154">
        <v>127.06149839116642</v>
      </c>
      <c r="D508" s="155">
        <v>3.9E-2</v>
      </c>
      <c r="E508" s="178">
        <f>C508*D508</f>
        <v>4.9553984372554902</v>
      </c>
      <c r="F508" s="478">
        <v>160.08103947654001</v>
      </c>
      <c r="G508" s="155">
        <v>3.4000000000000002E-2</v>
      </c>
      <c r="H508" s="165">
        <f t="shared" si="52"/>
        <v>5.4427553422023607</v>
      </c>
      <c r="I508" s="165">
        <f t="shared" si="53"/>
        <v>165.52379481874237</v>
      </c>
      <c r="J508" s="165">
        <f>I508*115/100</f>
        <v>190.35236404155373</v>
      </c>
    </row>
    <row r="509" spans="1:10" s="176" customFormat="1" ht="15">
      <c r="A509" s="430"/>
      <c r="B509" s="325"/>
      <c r="C509" s="154"/>
      <c r="D509" s="155"/>
      <c r="E509" s="178"/>
      <c r="F509" s="475"/>
      <c r="G509" s="155"/>
      <c r="H509" s="165"/>
      <c r="I509" s="165">
        <f t="shared" si="53"/>
        <v>0</v>
      </c>
      <c r="J509" s="165"/>
    </row>
    <row r="510" spans="1:10" s="176" customFormat="1" ht="15">
      <c r="A510" s="432" t="s">
        <v>310</v>
      </c>
      <c r="B510" s="329" t="s">
        <v>311</v>
      </c>
      <c r="C510" s="154"/>
      <c r="D510" s="155"/>
      <c r="E510" s="178"/>
      <c r="F510" s="475"/>
      <c r="G510" s="155"/>
      <c r="H510" s="165"/>
      <c r="I510" s="165">
        <f t="shared" si="53"/>
        <v>0</v>
      </c>
      <c r="J510" s="165"/>
    </row>
    <row r="511" spans="1:10" s="176" customFormat="1" ht="15">
      <c r="A511" s="430" t="s">
        <v>34</v>
      </c>
      <c r="B511" s="325" t="s">
        <v>312</v>
      </c>
      <c r="C511" s="154">
        <v>859.8952765942596</v>
      </c>
      <c r="D511" s="155">
        <v>3.9E-2</v>
      </c>
      <c r="E511" s="178">
        <f>C511*D511</f>
        <v>33.535915787176123</v>
      </c>
      <c r="F511" s="478">
        <v>1083.3283695943799</v>
      </c>
      <c r="G511" s="155">
        <v>3.4000000000000002E-2</v>
      </c>
      <c r="H511" s="165">
        <f t="shared" si="52"/>
        <v>36.833164566208922</v>
      </c>
      <c r="I511" s="165">
        <f t="shared" si="53"/>
        <v>1120.1615341605889</v>
      </c>
      <c r="J511" s="165">
        <f>I511*115/100</f>
        <v>1288.1857642846771</v>
      </c>
    </row>
    <row r="512" spans="1:10" s="176" customFormat="1" ht="15">
      <c r="A512" s="430" t="s">
        <v>22</v>
      </c>
      <c r="B512" s="325" t="s">
        <v>313</v>
      </c>
      <c r="C512" s="154">
        <v>431.34605124819092</v>
      </c>
      <c r="D512" s="155">
        <v>3.9E-2</v>
      </c>
      <c r="E512" s="178">
        <f>C512*D512</f>
        <v>16.822495998679447</v>
      </c>
      <c r="F512" s="478">
        <v>543.43361111130002</v>
      </c>
      <c r="G512" s="155">
        <v>3.4000000000000002E-2</v>
      </c>
      <c r="H512" s="165">
        <f t="shared" si="52"/>
        <v>18.476742777784203</v>
      </c>
      <c r="I512" s="165">
        <f t="shared" si="53"/>
        <v>561.91035388908426</v>
      </c>
      <c r="J512" s="165">
        <f t="shared" ref="J512:J513" si="54">I512*115/100</f>
        <v>646.19690697244687</v>
      </c>
    </row>
    <row r="513" spans="1:10" s="176" customFormat="1" ht="15">
      <c r="A513" s="430" t="s">
        <v>178</v>
      </c>
      <c r="B513" s="325" t="s">
        <v>314</v>
      </c>
      <c r="C513" s="154">
        <v>8.4076361474845296</v>
      </c>
      <c r="D513" s="155">
        <v>3.9E-2</v>
      </c>
      <c r="E513" s="178">
        <f>C513*D513</f>
        <v>0.32789780975189664</v>
      </c>
      <c r="F513" s="478">
        <v>10.593428128919999</v>
      </c>
      <c r="G513" s="155">
        <v>3.4000000000000002E-2</v>
      </c>
      <c r="H513" s="165">
        <f t="shared" si="52"/>
        <v>0.36017655638328</v>
      </c>
      <c r="I513" s="165">
        <f t="shared" si="53"/>
        <v>10.953604685303279</v>
      </c>
      <c r="J513" s="165">
        <f t="shared" si="54"/>
        <v>12.596645388098771</v>
      </c>
    </row>
    <row r="514" spans="1:10" s="176" customFormat="1" ht="29.25">
      <c r="A514" s="430" t="s">
        <v>84</v>
      </c>
      <c r="B514" s="325" t="s">
        <v>315</v>
      </c>
      <c r="C514" s="154"/>
      <c r="D514" s="155"/>
      <c r="E514" s="178"/>
      <c r="F514" s="475"/>
      <c r="G514" s="155"/>
      <c r="H514" s="181"/>
      <c r="I514" s="181"/>
      <c r="J514" s="165"/>
    </row>
    <row r="515" spans="1:10" s="176" customFormat="1" ht="15">
      <c r="A515" s="430"/>
      <c r="B515" s="325"/>
      <c r="C515" s="154"/>
      <c r="D515" s="155"/>
      <c r="E515" s="178"/>
      <c r="F515" s="475"/>
      <c r="G515" s="155"/>
      <c r="H515" s="181"/>
      <c r="I515" s="181"/>
      <c r="J515" s="165"/>
    </row>
    <row r="516" spans="1:10" s="176" customFormat="1" ht="15">
      <c r="A516" s="432" t="s">
        <v>198</v>
      </c>
      <c r="B516" s="329" t="s">
        <v>316</v>
      </c>
      <c r="C516" s="154"/>
      <c r="D516" s="155"/>
      <c r="E516" s="178"/>
      <c r="F516" s="475"/>
      <c r="G516" s="155"/>
      <c r="H516" s="181"/>
      <c r="I516" s="181"/>
      <c r="J516" s="165"/>
    </row>
    <row r="517" spans="1:10" s="176" customFormat="1" ht="15">
      <c r="A517" s="430" t="s">
        <v>34</v>
      </c>
      <c r="B517" s="325" t="s">
        <v>317</v>
      </c>
      <c r="C517" s="154"/>
      <c r="D517" s="155"/>
      <c r="E517" s="178"/>
      <c r="F517" s="475"/>
      <c r="G517" s="155"/>
      <c r="H517" s="181"/>
      <c r="I517" s="181"/>
      <c r="J517" s="165"/>
    </row>
    <row r="518" spans="1:10" s="176" customFormat="1" ht="15">
      <c r="A518" s="430" t="s">
        <v>22</v>
      </c>
      <c r="B518" s="325" t="s">
        <v>318</v>
      </c>
      <c r="C518" s="154">
        <v>23.875852208008492</v>
      </c>
      <c r="D518" s="155">
        <v>3.9E-2</v>
      </c>
      <c r="E518" s="178">
        <f>C518*D518</f>
        <v>0.93115823611233117</v>
      </c>
      <c r="F518" s="478">
        <v>30.080247339870002</v>
      </c>
      <c r="G518" s="155">
        <v>3.4000000000000002E-2</v>
      </c>
      <c r="H518" s="165">
        <f>F518*G518</f>
        <v>1.0227284095555802</v>
      </c>
      <c r="I518" s="165">
        <f>F518+H518</f>
        <v>31.102975749425582</v>
      </c>
      <c r="J518" s="165">
        <f>I518*115/100</f>
        <v>35.768422111839421</v>
      </c>
    </row>
    <row r="519" spans="1:10" s="176" customFormat="1" ht="15">
      <c r="A519" s="430"/>
      <c r="B519" s="325"/>
      <c r="C519" s="154"/>
      <c r="D519" s="155"/>
      <c r="E519" s="178"/>
      <c r="F519" s="475"/>
      <c r="G519" s="155"/>
      <c r="H519" s="181"/>
      <c r="I519" s="181"/>
      <c r="J519" s="165"/>
    </row>
    <row r="520" spans="1:10" s="176" customFormat="1" ht="15">
      <c r="A520" s="432" t="s">
        <v>200</v>
      </c>
      <c r="B520" s="329" t="s">
        <v>319</v>
      </c>
      <c r="C520" s="154"/>
      <c r="D520" s="155"/>
      <c r="E520" s="178"/>
      <c r="F520" s="475"/>
      <c r="G520" s="155"/>
      <c r="H520" s="181"/>
      <c r="I520" s="181"/>
      <c r="J520" s="165"/>
    </row>
    <row r="521" spans="1:10" s="176" customFormat="1" ht="15">
      <c r="A521" s="430"/>
      <c r="B521" s="325" t="s">
        <v>320</v>
      </c>
      <c r="C521" s="154">
        <v>127.06149839116642</v>
      </c>
      <c r="D521" s="155">
        <v>3.9E-2</v>
      </c>
      <c r="E521" s="178">
        <f>C521*D521</f>
        <v>4.9553984372554902</v>
      </c>
      <c r="F521" s="478">
        <v>160.08103947654001</v>
      </c>
      <c r="G521" s="155">
        <v>3.4000000000000002E-2</v>
      </c>
      <c r="H521" s="165">
        <f>F521*G521</f>
        <v>5.4427553422023607</v>
      </c>
      <c r="I521" s="165">
        <f>F521+H521</f>
        <v>165.52379481874237</v>
      </c>
      <c r="J521" s="165">
        <f>I521*115/100</f>
        <v>190.35236404155373</v>
      </c>
    </row>
    <row r="522" spans="1:10" s="176" customFormat="1" ht="15">
      <c r="A522" s="430"/>
      <c r="B522" s="325" t="s">
        <v>321</v>
      </c>
      <c r="C522" s="154"/>
      <c r="D522" s="155"/>
      <c r="E522" s="178"/>
      <c r="F522" s="475"/>
      <c r="G522" s="155"/>
      <c r="H522" s="181"/>
      <c r="I522" s="181"/>
      <c r="J522" s="165"/>
    </row>
    <row r="523" spans="1:10" s="176" customFormat="1" ht="15">
      <c r="A523" s="430"/>
      <c r="B523" s="325"/>
      <c r="C523" s="154"/>
      <c r="D523" s="155"/>
      <c r="E523" s="178"/>
      <c r="F523" s="475"/>
      <c r="G523" s="155"/>
      <c r="H523" s="181"/>
      <c r="I523" s="181"/>
      <c r="J523" s="165"/>
    </row>
    <row r="524" spans="1:10" s="176" customFormat="1" ht="30">
      <c r="A524" s="432" t="s">
        <v>322</v>
      </c>
      <c r="B524" s="329" t="s">
        <v>323</v>
      </c>
      <c r="C524" s="154"/>
      <c r="D524" s="155"/>
      <c r="E524" s="178"/>
      <c r="F524" s="475"/>
      <c r="G524" s="155"/>
      <c r="H524" s="181"/>
      <c r="I524" s="181"/>
      <c r="J524" s="165"/>
    </row>
    <row r="525" spans="1:10" s="176" customFormat="1" ht="15">
      <c r="A525" s="430"/>
      <c r="B525" s="329"/>
      <c r="C525" s="154"/>
      <c r="D525" s="155"/>
      <c r="E525" s="178"/>
      <c r="F525" s="475"/>
      <c r="G525" s="155"/>
      <c r="H525" s="181"/>
      <c r="I525" s="181"/>
      <c r="J525" s="165"/>
    </row>
    <row r="526" spans="1:10" s="176" customFormat="1" ht="15">
      <c r="A526" s="430"/>
      <c r="B526" s="325" t="s">
        <v>324</v>
      </c>
      <c r="C526" s="154"/>
      <c r="D526" s="155"/>
      <c r="E526" s="178"/>
      <c r="F526" s="475"/>
      <c r="G526" s="155"/>
      <c r="H526" s="181"/>
      <c r="I526" s="181"/>
      <c r="J526" s="165"/>
    </row>
    <row r="527" spans="1:10" s="176" customFormat="1" ht="15">
      <c r="A527" s="430" t="s">
        <v>34</v>
      </c>
      <c r="B527" s="325" t="s">
        <v>325</v>
      </c>
      <c r="C527" s="154"/>
      <c r="D527" s="155"/>
      <c r="E527" s="178"/>
      <c r="F527" s="475"/>
      <c r="G527" s="155"/>
      <c r="H527" s="181"/>
      <c r="I527" s="181"/>
      <c r="J527" s="165"/>
    </row>
    <row r="528" spans="1:10" s="176" customFormat="1" ht="15">
      <c r="A528" s="430" t="s">
        <v>22</v>
      </c>
      <c r="B528" s="325" t="s">
        <v>326</v>
      </c>
      <c r="C528" s="154">
        <v>71.99982363222972</v>
      </c>
      <c r="D528" s="155">
        <v>3.9E-2</v>
      </c>
      <c r="E528" s="178">
        <f>C528*D528</f>
        <v>2.8079931216569589</v>
      </c>
      <c r="F528" s="478">
        <v>90.703337134410006</v>
      </c>
      <c r="G528" s="155">
        <v>3.4000000000000002E-2</v>
      </c>
      <c r="H528" s="165">
        <f>F528*G528</f>
        <v>3.0839134625699405</v>
      </c>
      <c r="I528" s="165">
        <f>F528+H528</f>
        <v>93.787250596979945</v>
      </c>
      <c r="J528" s="165">
        <f>I528*115/100</f>
        <v>107.85533818652694</v>
      </c>
    </row>
    <row r="529" spans="1:10" s="176" customFormat="1" ht="15">
      <c r="A529" s="430"/>
      <c r="B529" s="325" t="s">
        <v>327</v>
      </c>
      <c r="C529" s="154">
        <v>71.99982363222972</v>
      </c>
      <c r="D529" s="155">
        <v>3.9E-2</v>
      </c>
      <c r="E529" s="178">
        <f t="shared" ref="E529:E530" si="55">C529*D529</f>
        <v>2.8079931216569589</v>
      </c>
      <c r="F529" s="478">
        <v>90.703337134410006</v>
      </c>
      <c r="G529" s="155">
        <v>3.4000000000000002E-2</v>
      </c>
      <c r="H529" s="165">
        <f t="shared" ref="H529:H530" si="56">F529*G529</f>
        <v>3.0839134625699405</v>
      </c>
      <c r="I529" s="165">
        <f t="shared" ref="I529:I530" si="57">F529+H529</f>
        <v>93.787250596979945</v>
      </c>
      <c r="J529" s="165">
        <f t="shared" ref="J529:J530" si="58">I529*115/100</f>
        <v>107.85533818652694</v>
      </c>
    </row>
    <row r="530" spans="1:10" s="176" customFormat="1" ht="15">
      <c r="A530" s="430" t="s">
        <v>178</v>
      </c>
      <c r="B530" s="325" t="s">
        <v>328</v>
      </c>
      <c r="C530" s="154">
        <v>71.99982363222972</v>
      </c>
      <c r="D530" s="155">
        <v>3.9E-2</v>
      </c>
      <c r="E530" s="178">
        <f t="shared" si="55"/>
        <v>2.8079931216569589</v>
      </c>
      <c r="F530" s="478">
        <v>90.703337134410006</v>
      </c>
      <c r="G530" s="155">
        <v>3.4000000000000002E-2</v>
      </c>
      <c r="H530" s="165">
        <f t="shared" si="56"/>
        <v>3.0839134625699405</v>
      </c>
      <c r="I530" s="165">
        <f t="shared" si="57"/>
        <v>93.787250596979945</v>
      </c>
      <c r="J530" s="165">
        <f t="shared" si="58"/>
        <v>107.85533818652694</v>
      </c>
    </row>
    <row r="531" spans="1:10" s="176" customFormat="1" ht="30">
      <c r="A531" s="432" t="s">
        <v>329</v>
      </c>
      <c r="B531" s="329" t="s">
        <v>330</v>
      </c>
      <c r="C531" s="154"/>
      <c r="D531" s="155"/>
      <c r="E531" s="178"/>
      <c r="F531" s="475"/>
      <c r="G531" s="155"/>
      <c r="H531" s="181"/>
      <c r="I531" s="181"/>
      <c r="J531" s="165"/>
    </row>
    <row r="532" spans="1:10" s="176" customFormat="1" ht="15">
      <c r="A532" s="430"/>
      <c r="B532" s="329"/>
      <c r="C532" s="154"/>
      <c r="D532" s="155"/>
      <c r="E532" s="178"/>
      <c r="F532" s="475"/>
      <c r="G532" s="155"/>
      <c r="H532" s="181"/>
      <c r="I532" s="181"/>
      <c r="J532" s="165"/>
    </row>
    <row r="533" spans="1:10" s="176" customFormat="1" ht="15">
      <c r="A533" s="430">
        <v>5.0999999999999996</v>
      </c>
      <c r="B533" s="325" t="s">
        <v>331</v>
      </c>
      <c r="C533" s="154"/>
      <c r="D533" s="155"/>
      <c r="E533" s="178"/>
      <c r="F533" s="475"/>
      <c r="G533" s="155"/>
      <c r="H533" s="181"/>
      <c r="I533" s="181"/>
      <c r="J533" s="165"/>
    </row>
    <row r="534" spans="1:10" s="176" customFormat="1" ht="15">
      <c r="A534" s="430">
        <v>5.2</v>
      </c>
      <c r="B534" s="325" t="s">
        <v>332</v>
      </c>
      <c r="C534" s="154"/>
      <c r="D534" s="155"/>
      <c r="E534" s="178"/>
      <c r="F534" s="475"/>
      <c r="G534" s="155"/>
      <c r="H534" s="181"/>
      <c r="I534" s="181"/>
      <c r="J534" s="165"/>
    </row>
    <row r="535" spans="1:10" s="176" customFormat="1" ht="15">
      <c r="A535" s="432" t="s">
        <v>333</v>
      </c>
      <c r="B535" s="329" t="s">
        <v>334</v>
      </c>
      <c r="C535" s="154"/>
      <c r="D535" s="155"/>
      <c r="E535" s="178"/>
      <c r="F535" s="475"/>
      <c r="G535" s="155"/>
      <c r="H535" s="181"/>
      <c r="I535" s="181"/>
      <c r="J535" s="165"/>
    </row>
    <row r="536" spans="1:10" s="176" customFormat="1" ht="43.5">
      <c r="A536" s="430"/>
      <c r="B536" s="325" t="s">
        <v>335</v>
      </c>
      <c r="C536" s="154"/>
      <c r="D536" s="155"/>
      <c r="E536" s="178"/>
      <c r="F536" s="475"/>
      <c r="G536" s="155"/>
      <c r="H536" s="181"/>
      <c r="I536" s="181"/>
      <c r="J536" s="165"/>
    </row>
    <row r="537" spans="1:10" s="176" customFormat="1" ht="15">
      <c r="A537" s="430"/>
      <c r="B537" s="325" t="s">
        <v>759</v>
      </c>
      <c r="C537" s="154">
        <v>362.93603679804636</v>
      </c>
      <c r="D537" s="155">
        <v>3.9E-2</v>
      </c>
      <c r="E537" s="178">
        <f>C537*D537</f>
        <v>14.154505435123808</v>
      </c>
      <c r="F537" s="478">
        <v>457.24057634619004</v>
      </c>
      <c r="G537" s="155">
        <v>3.4000000000000002E-2</v>
      </c>
      <c r="H537" s="165">
        <f>F537*G537</f>
        <v>15.546179595770463</v>
      </c>
      <c r="I537" s="165">
        <f>F537+H537</f>
        <v>472.78675594196051</v>
      </c>
      <c r="J537" s="165">
        <f>I537*115/100</f>
        <v>543.7047693332546</v>
      </c>
    </row>
    <row r="538" spans="1:10" s="176" customFormat="1" ht="15">
      <c r="A538" s="431" t="s">
        <v>959</v>
      </c>
      <c r="B538" s="326" t="s">
        <v>960</v>
      </c>
      <c r="C538" s="462"/>
      <c r="D538" s="297"/>
      <c r="E538" s="463"/>
      <c r="F538" s="486">
        <v>0</v>
      </c>
      <c r="G538" s="297"/>
      <c r="H538" s="162">
        <v>0</v>
      </c>
      <c r="I538" s="162">
        <f>J538*100/115</f>
        <v>130.43478260869566</v>
      </c>
      <c r="J538" s="162">
        <v>150</v>
      </c>
    </row>
    <row r="539" spans="1:10" s="176" customFormat="1" ht="15">
      <c r="A539" s="430"/>
      <c r="B539" s="325"/>
      <c r="C539" s="302"/>
      <c r="D539" s="155"/>
      <c r="E539" s="303"/>
      <c r="F539" s="478"/>
      <c r="G539" s="155"/>
      <c r="H539" s="165"/>
      <c r="I539" s="165"/>
      <c r="J539" s="165"/>
    </row>
    <row r="540" spans="1:10">
      <c r="A540" s="460"/>
      <c r="B540" s="461" t="s">
        <v>336</v>
      </c>
      <c r="D540" s="310"/>
      <c r="F540" s="488"/>
      <c r="G540" s="310"/>
      <c r="H540" s="311"/>
      <c r="I540" s="311"/>
      <c r="J540" s="312"/>
    </row>
    <row r="541" spans="1:10" ht="18">
      <c r="B541" s="316" t="s">
        <v>337</v>
      </c>
      <c r="D541" s="310"/>
    </row>
    <row r="542" spans="1:10" s="176" customFormat="1" ht="15">
      <c r="A542" s="236"/>
      <c r="B542" s="338"/>
      <c r="C542" s="302"/>
      <c r="D542" s="155"/>
      <c r="E542" s="303"/>
      <c r="F542" s="473"/>
      <c r="G542" s="186"/>
      <c r="H542" s="188"/>
      <c r="I542" s="188"/>
      <c r="J542" s="187"/>
    </row>
    <row r="543" spans="1:10" s="176" customFormat="1" ht="28.5">
      <c r="A543" s="422"/>
      <c r="B543" s="170" t="s">
        <v>338</v>
      </c>
      <c r="C543" s="154"/>
      <c r="D543" s="155"/>
      <c r="E543" s="178"/>
      <c r="F543" s="478"/>
      <c r="G543" s="155"/>
      <c r="H543" s="181"/>
      <c r="I543" s="181"/>
      <c r="J543" s="165"/>
    </row>
    <row r="544" spans="1:10" s="176" customFormat="1" ht="28.5">
      <c r="A544" s="205" t="s">
        <v>6</v>
      </c>
      <c r="B544" s="339" t="s">
        <v>339</v>
      </c>
      <c r="C544" s="154"/>
      <c r="D544" s="155"/>
      <c r="E544" s="178"/>
      <c r="F544" s="475"/>
      <c r="G544" s="155"/>
      <c r="H544" s="181"/>
      <c r="I544" s="181"/>
      <c r="J544" s="165"/>
    </row>
    <row r="545" spans="1:10" s="176" customFormat="1" ht="15">
      <c r="A545" s="422" t="s">
        <v>34</v>
      </c>
      <c r="B545" s="170" t="s">
        <v>340</v>
      </c>
      <c r="C545" s="154">
        <v>1311.444204949629</v>
      </c>
      <c r="D545" s="155">
        <v>3.9E-2</v>
      </c>
      <c r="E545" s="178">
        <f>C545*D545</f>
        <v>51.14632399303553</v>
      </c>
      <c r="F545" s="478">
        <v>1652.2162768975502</v>
      </c>
      <c r="G545" s="155">
        <v>3.4000000000000002E-2</v>
      </c>
      <c r="H545" s="165">
        <f>F545*G545</f>
        <v>56.175353414516714</v>
      </c>
      <c r="I545" s="165">
        <f>F545+H545</f>
        <v>1708.3916303120668</v>
      </c>
      <c r="J545" s="165">
        <f>I545*115/100</f>
        <v>1964.6503748588768</v>
      </c>
    </row>
    <row r="546" spans="1:10" s="176" customFormat="1" ht="15">
      <c r="A546" s="422"/>
      <c r="B546" s="170" t="s">
        <v>341</v>
      </c>
      <c r="C546" s="154">
        <v>811.33236264864104</v>
      </c>
      <c r="D546" s="155">
        <v>3.9E-2</v>
      </c>
      <c r="E546" s="178">
        <f>C546*D546</f>
        <v>31.641962143297</v>
      </c>
      <c r="F546" s="478">
        <v>1022.1501656620801</v>
      </c>
      <c r="G546" s="155">
        <v>3.4000000000000002E-2</v>
      </c>
      <c r="H546" s="165">
        <f t="shared" ref="H546:H550" si="59">F546*G546</f>
        <v>34.753105632510724</v>
      </c>
      <c r="I546" s="165">
        <f t="shared" ref="I546:I550" si="60">F546+H546</f>
        <v>1056.9032712945909</v>
      </c>
      <c r="J546" s="165">
        <f t="shared" ref="J546:J550" si="61">I546*115/100</f>
        <v>1215.4387619887796</v>
      </c>
    </row>
    <row r="547" spans="1:10" s="176" customFormat="1" ht="15">
      <c r="A547" s="422"/>
      <c r="B547" s="170" t="s">
        <v>342</v>
      </c>
      <c r="C547" s="154">
        <v>865.55</v>
      </c>
      <c r="D547" s="155">
        <v>3.9E-2</v>
      </c>
      <c r="E547" s="178">
        <f t="shared" ref="E547:E548" si="62">C547*D547</f>
        <v>33.756450000000001</v>
      </c>
      <c r="F547" s="478">
        <v>1090.4523343623</v>
      </c>
      <c r="G547" s="155">
        <v>3.4000000000000002E-2</v>
      </c>
      <c r="H547" s="165">
        <f t="shared" si="59"/>
        <v>37.075379368318202</v>
      </c>
      <c r="I547" s="165">
        <f t="shared" si="60"/>
        <v>1127.5277137306182</v>
      </c>
      <c r="J547" s="165">
        <f t="shared" si="61"/>
        <v>1296.6568707902109</v>
      </c>
    </row>
    <row r="548" spans="1:10" s="176" customFormat="1" ht="15">
      <c r="A548" s="422"/>
      <c r="B548" s="170" t="s">
        <v>343</v>
      </c>
      <c r="C548" s="154">
        <v>535.47</v>
      </c>
      <c r="D548" s="155">
        <v>3.9E-2</v>
      </c>
      <c r="E548" s="178">
        <f t="shared" si="62"/>
        <v>20.883330000000001</v>
      </c>
      <c r="F548" s="478">
        <v>674.61402079071001</v>
      </c>
      <c r="G548" s="155">
        <v>3.4000000000000002E-2</v>
      </c>
      <c r="H548" s="165">
        <f t="shared" si="59"/>
        <v>22.936876706884142</v>
      </c>
      <c r="I548" s="165">
        <f t="shared" si="60"/>
        <v>697.55089749759418</v>
      </c>
      <c r="J548" s="165">
        <f t="shared" si="61"/>
        <v>802.18353212223326</v>
      </c>
    </row>
    <row r="549" spans="1:10" s="176" customFormat="1" ht="15">
      <c r="A549" s="422" t="s">
        <v>22</v>
      </c>
      <c r="B549" s="170" t="s">
        <v>344</v>
      </c>
      <c r="C549" s="154">
        <v>2496.520247696747</v>
      </c>
      <c r="D549" s="155">
        <v>3.9E-2</v>
      </c>
      <c r="E549" s="178">
        <f>C549*D549</f>
        <v>97.364289660173128</v>
      </c>
      <c r="F549" s="478">
        <v>3145.2304450366796</v>
      </c>
      <c r="G549" s="155">
        <v>3.4000000000000002E-2</v>
      </c>
      <c r="H549" s="165">
        <f t="shared" si="59"/>
        <v>106.93783513124711</v>
      </c>
      <c r="I549" s="165">
        <f t="shared" si="60"/>
        <v>3252.1682801679267</v>
      </c>
      <c r="J549" s="165">
        <f t="shared" si="61"/>
        <v>3739.993522193116</v>
      </c>
    </row>
    <row r="550" spans="1:10" s="176" customFormat="1" ht="15">
      <c r="A550" s="422" t="s">
        <v>178</v>
      </c>
      <c r="B550" s="170" t="s">
        <v>345</v>
      </c>
      <c r="C550" s="154">
        <v>500.11184230098803</v>
      </c>
      <c r="D550" s="155">
        <v>3.9E-2</v>
      </c>
      <c r="E550" s="178">
        <f>C550*D550</f>
        <v>19.504361849738533</v>
      </c>
      <c r="F550" s="478">
        <v>630.06611123546986</v>
      </c>
      <c r="G550" s="155">
        <v>3.4000000000000002E-2</v>
      </c>
      <c r="H550" s="165">
        <f t="shared" si="59"/>
        <v>21.422247782005975</v>
      </c>
      <c r="I550" s="165">
        <f t="shared" si="60"/>
        <v>651.48835901747589</v>
      </c>
      <c r="J550" s="165">
        <f t="shared" si="61"/>
        <v>749.21161287009727</v>
      </c>
    </row>
    <row r="551" spans="1:10" s="176" customFormat="1" ht="28.5">
      <c r="A551" s="422" t="s">
        <v>84</v>
      </c>
      <c r="B551" s="170" t="s">
        <v>346</v>
      </c>
      <c r="C551" s="154"/>
      <c r="D551" s="155"/>
      <c r="E551" s="178"/>
      <c r="F551" s="475"/>
      <c r="G551" s="155"/>
      <c r="H551" s="181"/>
      <c r="I551" s="181"/>
      <c r="J551" s="165"/>
    </row>
    <row r="552" spans="1:10" s="176" customFormat="1" ht="15">
      <c r="A552" s="422"/>
      <c r="B552" s="170" t="s">
        <v>347</v>
      </c>
      <c r="C552" s="154">
        <v>786.65796556586349</v>
      </c>
      <c r="D552" s="155">
        <v>3.9E-2</v>
      </c>
      <c r="E552" s="178">
        <f>C552*D552</f>
        <v>30.679660657068677</v>
      </c>
      <c r="F552" s="478">
        <v>991.06377394751996</v>
      </c>
      <c r="G552" s="155">
        <v>3.4000000000000002E-2</v>
      </c>
      <c r="H552" s="165">
        <f>F552*G552</f>
        <v>33.696168314215683</v>
      </c>
      <c r="I552" s="165">
        <f>F552+H552</f>
        <v>1024.7599422617357</v>
      </c>
      <c r="J552" s="165">
        <f>I552*115/100</f>
        <v>1178.4739336009959</v>
      </c>
    </row>
    <row r="553" spans="1:10" s="176" customFormat="1" ht="15">
      <c r="A553" s="422" t="s">
        <v>90</v>
      </c>
      <c r="B553" s="170" t="s">
        <v>348</v>
      </c>
      <c r="C553" s="154">
        <v>62.229416928409911</v>
      </c>
      <c r="D553" s="155">
        <v>3.9E-2</v>
      </c>
      <c r="E553" s="178">
        <f>C553*D553</f>
        <v>2.4269472602079865</v>
      </c>
      <c r="F553" s="478">
        <v>78.398307080730021</v>
      </c>
      <c r="G553" s="155">
        <v>3.4000000000000002E-2</v>
      </c>
      <c r="H553" s="165">
        <f>F553*G553</f>
        <v>2.6655424407448209</v>
      </c>
      <c r="I553" s="165">
        <f>F553+H553</f>
        <v>81.063849521474836</v>
      </c>
      <c r="J553" s="165">
        <f>I553*115/100</f>
        <v>93.223426949696062</v>
      </c>
    </row>
    <row r="554" spans="1:10" s="176" customFormat="1" ht="15">
      <c r="A554" s="422"/>
      <c r="B554" s="170"/>
      <c r="C554" s="154"/>
      <c r="D554" s="155"/>
      <c r="E554" s="178"/>
      <c r="F554" s="475"/>
      <c r="G554" s="155"/>
      <c r="H554" s="181"/>
      <c r="I554" s="181"/>
      <c r="J554" s="165"/>
    </row>
    <row r="555" spans="1:10" s="176" customFormat="1" ht="28.5">
      <c r="A555" s="433" t="s">
        <v>198</v>
      </c>
      <c r="B555" s="339" t="s">
        <v>349</v>
      </c>
      <c r="C555" s="154"/>
      <c r="D555" s="155"/>
      <c r="E555" s="178"/>
      <c r="F555" s="475"/>
      <c r="G555" s="155"/>
      <c r="H555" s="181"/>
      <c r="I555" s="181"/>
      <c r="J555" s="165"/>
    </row>
    <row r="556" spans="1:10" s="176" customFormat="1" ht="15">
      <c r="A556" s="422" t="s">
        <v>34</v>
      </c>
      <c r="B556" s="170" t="s">
        <v>350</v>
      </c>
      <c r="C556" s="154">
        <v>2770.5676138679059</v>
      </c>
      <c r="D556" s="155">
        <v>3.9E-2</v>
      </c>
      <c r="E556" s="178">
        <f>C556*D556</f>
        <v>108.05213694084833</v>
      </c>
      <c r="F556" s="478">
        <v>3490.48830896766</v>
      </c>
      <c r="G556" s="155">
        <v>3.4000000000000002E-2</v>
      </c>
      <c r="H556" s="165">
        <f>F556*G556</f>
        <v>118.67660250490044</v>
      </c>
      <c r="I556" s="165">
        <f>F556+H556</f>
        <v>3609.1649114725606</v>
      </c>
      <c r="J556" s="165">
        <f>I556*115/100</f>
        <v>4150.5396481934449</v>
      </c>
    </row>
    <row r="557" spans="1:10" s="176" customFormat="1" ht="15">
      <c r="A557" s="422" t="s">
        <v>22</v>
      </c>
      <c r="B557" s="170" t="s">
        <v>351</v>
      </c>
      <c r="C557" s="154">
        <v>1714.0187430680423</v>
      </c>
      <c r="D557" s="155">
        <v>3.9E-2</v>
      </c>
      <c r="E557" s="178">
        <f>C557*D557</f>
        <v>66.846730979653657</v>
      </c>
      <c r="F557" s="478">
        <v>2159.3939958864003</v>
      </c>
      <c r="G557" s="155">
        <v>3.4000000000000002E-2</v>
      </c>
      <c r="H557" s="165">
        <f t="shared" ref="H557:H562" si="63">F557*G557</f>
        <v>73.419395860137612</v>
      </c>
      <c r="I557" s="165">
        <f t="shared" ref="I557:I559" si="64">F557+H557</f>
        <v>2232.8133917465379</v>
      </c>
      <c r="J557" s="165">
        <f t="shared" ref="J557:J559" si="65">I557*115/100</f>
        <v>2567.7354005085185</v>
      </c>
    </row>
    <row r="558" spans="1:10" s="176" customFormat="1" ht="15">
      <c r="A558" s="422" t="s">
        <v>46</v>
      </c>
      <c r="B558" s="170" t="s">
        <v>344</v>
      </c>
      <c r="C558" s="154">
        <v>5274.2404992904349</v>
      </c>
      <c r="D558" s="155">
        <v>3.9E-2</v>
      </c>
      <c r="E558" s="178">
        <f>C558*D558</f>
        <v>205.69537947232695</v>
      </c>
      <c r="F558" s="478">
        <v>6644.7162289872003</v>
      </c>
      <c r="G558" s="155">
        <v>3.4000000000000002E-2</v>
      </c>
      <c r="H558" s="165">
        <f t="shared" si="63"/>
        <v>225.92035178556483</v>
      </c>
      <c r="I558" s="165">
        <f t="shared" si="64"/>
        <v>6870.6365807727652</v>
      </c>
      <c r="J558" s="165">
        <f t="shared" si="65"/>
        <v>7901.232067888679</v>
      </c>
    </row>
    <row r="559" spans="1:10" s="176" customFormat="1" ht="15">
      <c r="A559" s="422" t="s">
        <v>84</v>
      </c>
      <c r="B559" s="170" t="s">
        <v>345</v>
      </c>
      <c r="C559" s="154">
        <v>659.76106628300727</v>
      </c>
      <c r="D559" s="155">
        <v>3.9E-2</v>
      </c>
      <c r="E559" s="178">
        <f>C559*D559</f>
        <v>25.730681585037285</v>
      </c>
      <c r="F559" s="478">
        <v>831.19090227264007</v>
      </c>
      <c r="G559" s="155">
        <v>3.4000000000000002E-2</v>
      </c>
      <c r="H559" s="165">
        <f t="shared" si="63"/>
        <v>28.260490677269765</v>
      </c>
      <c r="I559" s="165">
        <f t="shared" si="64"/>
        <v>859.45139294990986</v>
      </c>
      <c r="J559" s="165">
        <f t="shared" si="65"/>
        <v>988.36910189239632</v>
      </c>
    </row>
    <row r="560" spans="1:10" s="176" customFormat="1" ht="28.5">
      <c r="A560" s="422"/>
      <c r="B560" s="170" t="s">
        <v>352</v>
      </c>
      <c r="C560" s="154"/>
      <c r="D560" s="155"/>
      <c r="E560" s="178"/>
      <c r="F560" s="475"/>
      <c r="G560" s="155"/>
      <c r="H560" s="165"/>
      <c r="I560" s="165"/>
      <c r="J560" s="165"/>
    </row>
    <row r="561" spans="1:10" s="176" customFormat="1" ht="15">
      <c r="A561" s="422" t="s">
        <v>182</v>
      </c>
      <c r="B561" s="170" t="s">
        <v>347</v>
      </c>
      <c r="C561" s="154">
        <v>1661.8793920895539</v>
      </c>
      <c r="D561" s="155">
        <v>3.9E-2</v>
      </c>
      <c r="E561" s="178">
        <f>C561*D561</f>
        <v>64.813296291492605</v>
      </c>
      <c r="F561" s="478">
        <v>2093.7054895848</v>
      </c>
      <c r="G561" s="155">
        <v>3.4000000000000002E-2</v>
      </c>
      <c r="H561" s="165">
        <f t="shared" si="63"/>
        <v>71.185986645883204</v>
      </c>
      <c r="I561" s="165">
        <f>F561+H561</f>
        <v>2164.8914762306831</v>
      </c>
      <c r="J561" s="165">
        <f>I561*115/100</f>
        <v>2489.6251976652857</v>
      </c>
    </row>
    <row r="562" spans="1:10" s="176" customFormat="1" ht="15">
      <c r="A562" s="422" t="s">
        <v>95</v>
      </c>
      <c r="B562" s="170" t="s">
        <v>348</v>
      </c>
      <c r="C562" s="154">
        <v>65.754330797378145</v>
      </c>
      <c r="D562" s="155">
        <v>3.9E-2</v>
      </c>
      <c r="E562" s="178">
        <f>C562*D562</f>
        <v>2.5644189010977478</v>
      </c>
      <c r="F562" s="478">
        <v>82.839220182809996</v>
      </c>
      <c r="G562" s="155">
        <v>3.4000000000000002E-2</v>
      </c>
      <c r="H562" s="165">
        <f t="shared" si="63"/>
        <v>2.81653348621554</v>
      </c>
      <c r="I562" s="165">
        <f>F562+H562</f>
        <v>85.655753669025529</v>
      </c>
      <c r="J562" s="165">
        <f>I562*115/100</f>
        <v>98.504116719379368</v>
      </c>
    </row>
    <row r="563" spans="1:10" s="176" customFormat="1" ht="15">
      <c r="A563" s="157" t="s">
        <v>103</v>
      </c>
      <c r="B563" s="340" t="s">
        <v>843</v>
      </c>
      <c r="C563" s="154"/>
      <c r="D563" s="155"/>
      <c r="E563" s="178"/>
      <c r="F563" s="475"/>
      <c r="G563" s="155"/>
      <c r="H563" s="165"/>
      <c r="I563" s="165"/>
      <c r="J563" s="165"/>
    </row>
    <row r="564" spans="1:10" s="176" customFormat="1" ht="15">
      <c r="A564" s="157"/>
      <c r="B564" s="341" t="s">
        <v>340</v>
      </c>
      <c r="C564" s="154"/>
      <c r="D564" s="155"/>
      <c r="E564" s="178"/>
      <c r="F564" s="491">
        <v>0</v>
      </c>
      <c r="G564" s="297"/>
      <c r="H564" s="162">
        <v>0</v>
      </c>
      <c r="I564" s="162">
        <f>J564*100/115</f>
        <v>304.3478260869565</v>
      </c>
      <c r="J564" s="162">
        <v>350</v>
      </c>
    </row>
    <row r="565" spans="1:10" s="176" customFormat="1" ht="15">
      <c r="A565" s="157"/>
      <c r="B565" s="341" t="s">
        <v>844</v>
      </c>
      <c r="C565" s="154"/>
      <c r="D565" s="155"/>
      <c r="E565" s="178"/>
      <c r="F565" s="491">
        <v>0</v>
      </c>
      <c r="G565" s="297"/>
      <c r="H565" s="162">
        <v>0</v>
      </c>
      <c r="I565" s="162">
        <f t="shared" ref="I565:I569" si="66">J565*100/115</f>
        <v>260.86956521739131</v>
      </c>
      <c r="J565" s="162">
        <v>300</v>
      </c>
    </row>
    <row r="566" spans="1:10" s="176" customFormat="1" ht="15">
      <c r="A566" s="157"/>
      <c r="B566" s="341" t="s">
        <v>845</v>
      </c>
      <c r="C566" s="154"/>
      <c r="D566" s="155"/>
      <c r="E566" s="178"/>
      <c r="F566" s="491">
        <v>0</v>
      </c>
      <c r="G566" s="297"/>
      <c r="H566" s="162">
        <v>0</v>
      </c>
      <c r="I566" s="162">
        <f t="shared" si="66"/>
        <v>304.3478260869565</v>
      </c>
      <c r="J566" s="162">
        <v>350</v>
      </c>
    </row>
    <row r="567" spans="1:10" s="176" customFormat="1" ht="15">
      <c r="A567" s="157"/>
      <c r="B567" s="341" t="s">
        <v>846</v>
      </c>
      <c r="C567" s="154"/>
      <c r="D567" s="155"/>
      <c r="E567" s="178"/>
      <c r="F567" s="491">
        <v>0</v>
      </c>
      <c r="G567" s="297"/>
      <c r="H567" s="162">
        <v>0</v>
      </c>
      <c r="I567" s="162">
        <f t="shared" si="66"/>
        <v>260.86956521739131</v>
      </c>
      <c r="J567" s="162">
        <v>300</v>
      </c>
    </row>
    <row r="568" spans="1:10" s="176" customFormat="1" ht="15">
      <c r="A568" s="157"/>
      <c r="B568" s="341" t="s">
        <v>847</v>
      </c>
      <c r="C568" s="154"/>
      <c r="D568" s="155"/>
      <c r="E568" s="178"/>
      <c r="F568" s="491">
        <v>0</v>
      </c>
      <c r="G568" s="297"/>
      <c r="H568" s="162">
        <v>0</v>
      </c>
      <c r="I568" s="162">
        <f t="shared" si="66"/>
        <v>217.39130434782609</v>
      </c>
      <c r="J568" s="162">
        <v>250</v>
      </c>
    </row>
    <row r="569" spans="1:10" s="176" customFormat="1" ht="15">
      <c r="A569" s="157"/>
      <c r="B569" s="341" t="s">
        <v>848</v>
      </c>
      <c r="C569" s="154"/>
      <c r="D569" s="155"/>
      <c r="E569" s="178"/>
      <c r="F569" s="491">
        <v>0</v>
      </c>
      <c r="G569" s="297"/>
      <c r="H569" s="162">
        <v>0</v>
      </c>
      <c r="I569" s="162">
        <f t="shared" si="66"/>
        <v>173.91304347826087</v>
      </c>
      <c r="J569" s="162">
        <v>200</v>
      </c>
    </row>
    <row r="570" spans="1:10" s="176" customFormat="1" ht="15">
      <c r="A570" s="157"/>
      <c r="B570" s="341"/>
      <c r="C570" s="154"/>
      <c r="D570" s="155"/>
      <c r="E570" s="178"/>
      <c r="F570" s="491"/>
      <c r="G570" s="297"/>
      <c r="H570" s="162"/>
      <c r="I570" s="162"/>
      <c r="J570" s="162"/>
    </row>
    <row r="571" spans="1:10" s="176" customFormat="1" ht="15">
      <c r="A571" s="157" t="s">
        <v>122</v>
      </c>
      <c r="B571" s="340" t="s">
        <v>849</v>
      </c>
      <c r="C571" s="154"/>
      <c r="D571" s="155"/>
      <c r="E571" s="178"/>
      <c r="F571" s="491"/>
      <c r="G571" s="297"/>
      <c r="H571" s="162"/>
      <c r="I571" s="162"/>
      <c r="J571" s="162"/>
    </row>
    <row r="572" spans="1:10" s="176" customFormat="1" ht="15">
      <c r="A572" s="157"/>
      <c r="B572" s="341" t="s">
        <v>850</v>
      </c>
      <c r="C572" s="150"/>
      <c r="D572" s="297"/>
      <c r="E572" s="149"/>
      <c r="F572" s="491">
        <v>0</v>
      </c>
      <c r="G572" s="297"/>
      <c r="H572" s="162">
        <v>0</v>
      </c>
      <c r="I572" s="162">
        <f>J572*100/115</f>
        <v>434.78260869565219</v>
      </c>
      <c r="J572" s="162">
        <v>500</v>
      </c>
    </row>
    <row r="573" spans="1:10" s="176" customFormat="1" ht="15">
      <c r="A573" s="157"/>
      <c r="B573" s="341"/>
      <c r="C573" s="150"/>
      <c r="D573" s="297"/>
      <c r="E573" s="149"/>
      <c r="F573" s="491"/>
      <c r="G573" s="297"/>
      <c r="H573" s="162"/>
      <c r="I573" s="162"/>
      <c r="J573" s="162"/>
    </row>
    <row r="574" spans="1:10" s="176" customFormat="1" ht="15">
      <c r="A574" s="157" t="s">
        <v>126</v>
      </c>
      <c r="B574" s="340" t="s">
        <v>851</v>
      </c>
      <c r="C574" s="150"/>
      <c r="D574" s="297"/>
      <c r="E574" s="149"/>
      <c r="F574" s="491"/>
      <c r="G574" s="297"/>
      <c r="H574" s="162"/>
      <c r="I574" s="162"/>
      <c r="J574" s="162"/>
    </row>
    <row r="575" spans="1:10" s="176" customFormat="1" ht="15">
      <c r="A575" s="157"/>
      <c r="B575" s="341" t="s">
        <v>852</v>
      </c>
      <c r="C575" s="150"/>
      <c r="D575" s="297"/>
      <c r="E575" s="149"/>
      <c r="F575" s="491">
        <v>0</v>
      </c>
      <c r="G575" s="297"/>
      <c r="H575" s="162">
        <v>0</v>
      </c>
      <c r="I575" s="162">
        <f>J575*100/115</f>
        <v>304.3478260869565</v>
      </c>
      <c r="J575" s="162">
        <v>350</v>
      </c>
    </row>
    <row r="576" spans="1:10" s="176" customFormat="1" ht="15">
      <c r="A576" s="157"/>
      <c r="B576" s="341"/>
      <c r="C576" s="150"/>
      <c r="D576" s="297"/>
      <c r="E576" s="149"/>
      <c r="F576" s="491"/>
      <c r="G576" s="297"/>
      <c r="H576" s="162"/>
      <c r="I576" s="162"/>
      <c r="J576" s="162"/>
    </row>
    <row r="577" spans="1:10" s="176" customFormat="1" ht="67.5" customHeight="1">
      <c r="A577" s="422"/>
      <c r="B577" s="328" t="s">
        <v>802</v>
      </c>
      <c r="C577" s="154"/>
      <c r="D577" s="155"/>
      <c r="E577" s="178"/>
      <c r="F577" s="475"/>
      <c r="G577" s="155"/>
      <c r="H577" s="181"/>
      <c r="I577" s="181"/>
      <c r="J577" s="165"/>
    </row>
    <row r="578" spans="1:10">
      <c r="A578" s="262"/>
      <c r="B578" s="337"/>
    </row>
    <row r="579" spans="1:10" ht="14.25">
      <c r="A579" s="465" t="s">
        <v>645</v>
      </c>
      <c r="B579" s="465"/>
    </row>
    <row r="580" spans="1:10" ht="14.25">
      <c r="A580" s="465" t="s">
        <v>861</v>
      </c>
      <c r="B580" s="465"/>
    </row>
    <row r="581" spans="1:10" ht="15" thickBot="1">
      <c r="A581" s="295"/>
      <c r="B581" s="295"/>
    </row>
    <row r="582" spans="1:10" ht="44.25" customHeight="1" thickBot="1">
      <c r="A582" s="227"/>
      <c r="B582" s="198" t="s">
        <v>29</v>
      </c>
      <c r="C582" s="317" t="s">
        <v>30</v>
      </c>
      <c r="D582" s="261" t="s">
        <v>3</v>
      </c>
      <c r="E582" s="305" t="s">
        <v>31</v>
      </c>
      <c r="F582" s="469" t="s">
        <v>798</v>
      </c>
      <c r="G582" s="201" t="s">
        <v>3</v>
      </c>
      <c r="H582" s="202" t="s">
        <v>4</v>
      </c>
      <c r="I582" s="203" t="s">
        <v>799</v>
      </c>
      <c r="J582" s="204" t="s">
        <v>952</v>
      </c>
    </row>
    <row r="583" spans="1:10" s="176" customFormat="1" ht="18">
      <c r="A583" s="434"/>
      <c r="B583" s="342" t="s">
        <v>353</v>
      </c>
      <c r="C583" s="302"/>
      <c r="D583" s="186"/>
      <c r="E583" s="303"/>
      <c r="F583" s="470"/>
      <c r="G583" s="210"/>
      <c r="H583" s="211"/>
      <c r="I583" s="211"/>
      <c r="J583" s="212"/>
    </row>
    <row r="584" spans="1:10" s="176" customFormat="1" ht="18">
      <c r="A584" s="434"/>
      <c r="B584" s="342"/>
      <c r="C584" s="302"/>
      <c r="D584" s="186"/>
      <c r="E584" s="303"/>
      <c r="F584" s="478"/>
      <c r="G584" s="155"/>
      <c r="H584" s="181"/>
      <c r="I584" s="181"/>
      <c r="J584" s="165"/>
    </row>
    <row r="585" spans="1:10" s="176" customFormat="1" ht="15">
      <c r="A585" s="430"/>
      <c r="B585" s="325" t="s">
        <v>354</v>
      </c>
      <c r="C585" s="154"/>
      <c r="D585" s="155"/>
      <c r="E585" s="173"/>
      <c r="F585" s="475"/>
      <c r="G585" s="155"/>
      <c r="H585" s="181"/>
      <c r="I585" s="181"/>
      <c r="J585" s="165"/>
    </row>
    <row r="586" spans="1:10" s="176" customFormat="1" ht="15">
      <c r="A586" s="430"/>
      <c r="B586" s="325"/>
      <c r="C586" s="154"/>
      <c r="D586" s="155"/>
      <c r="E586" s="173"/>
      <c r="F586" s="475"/>
      <c r="G586" s="155"/>
      <c r="H586" s="181"/>
      <c r="I586" s="181"/>
      <c r="J586" s="165"/>
    </row>
    <row r="587" spans="1:10" s="176" customFormat="1" ht="15">
      <c r="A587" s="432" t="s">
        <v>6</v>
      </c>
      <c r="B587" s="329" t="s">
        <v>355</v>
      </c>
      <c r="C587" s="154"/>
      <c r="D587" s="155"/>
      <c r="E587" s="173"/>
      <c r="F587" s="475"/>
      <c r="G587" s="155"/>
      <c r="H587" s="181"/>
      <c r="I587" s="181"/>
      <c r="J587" s="165"/>
    </row>
    <row r="588" spans="1:10" s="176" customFormat="1" ht="15">
      <c r="A588" s="431">
        <v>1.1000000000000001</v>
      </c>
      <c r="B588" s="326" t="s">
        <v>855</v>
      </c>
      <c r="C588" s="150">
        <v>22.769940347355803</v>
      </c>
      <c r="D588" s="297">
        <v>3.9E-2</v>
      </c>
      <c r="E588" s="332">
        <f>C588*D588</f>
        <v>0.88802767354687628</v>
      </c>
      <c r="F588" s="486">
        <v>28.68</v>
      </c>
      <c r="G588" s="297"/>
      <c r="H588" s="162">
        <v>0</v>
      </c>
      <c r="I588" s="162">
        <v>0</v>
      </c>
      <c r="J588" s="162">
        <f>I588*115/100</f>
        <v>0</v>
      </c>
    </row>
    <row r="589" spans="1:10" s="176" customFormat="1" ht="15">
      <c r="A589" s="431">
        <v>1.2</v>
      </c>
      <c r="B589" s="326" t="s">
        <v>869</v>
      </c>
      <c r="C589" s="150">
        <v>3.009474553284583</v>
      </c>
      <c r="D589" s="297">
        <v>3.9E-2</v>
      </c>
      <c r="E589" s="332">
        <f>C589*D589</f>
        <v>0.11736950757809873</v>
      </c>
      <c r="F589" s="486">
        <v>3.95</v>
      </c>
      <c r="G589" s="297"/>
      <c r="H589" s="162">
        <v>9.09</v>
      </c>
      <c r="I589" s="162">
        <f>J589*100/115</f>
        <v>13.043478260869565</v>
      </c>
      <c r="J589" s="162">
        <v>15</v>
      </c>
    </row>
    <row r="590" spans="1:10" s="176" customFormat="1" ht="15">
      <c r="A590" s="431"/>
      <c r="B590" s="326" t="s">
        <v>870</v>
      </c>
      <c r="C590" s="150">
        <v>4.2693638151292124</v>
      </c>
      <c r="D590" s="297">
        <v>3.9E-2</v>
      </c>
      <c r="E590" s="332">
        <f>C590*D590</f>
        <v>0.16650518879003928</v>
      </c>
      <c r="F590" s="486">
        <v>5.38</v>
      </c>
      <c r="G590" s="297"/>
      <c r="H590" s="162">
        <v>16.36</v>
      </c>
      <c r="I590" s="162">
        <f>J590*100/115</f>
        <v>21.739130434782609</v>
      </c>
      <c r="J590" s="162">
        <v>25</v>
      </c>
    </row>
    <row r="591" spans="1:10" s="176" customFormat="1" ht="15">
      <c r="A591" s="430">
        <v>1.3</v>
      </c>
      <c r="B591" s="325" t="s">
        <v>356</v>
      </c>
      <c r="C591" s="154">
        <v>4674.8679902901858</v>
      </c>
      <c r="D591" s="155">
        <v>-0.57218000000000002</v>
      </c>
      <c r="E591" s="173">
        <f>C591*D591</f>
        <v>-2674.8659666842386</v>
      </c>
      <c r="F591" s="478">
        <v>2607.5</v>
      </c>
      <c r="G591" s="155">
        <v>3.4000000000000002E-2</v>
      </c>
      <c r="H591" s="165">
        <f t="shared" ref="H591:H625" si="67">F591*G591</f>
        <v>88.655000000000001</v>
      </c>
      <c r="I591" s="165">
        <f t="shared" ref="I591:I595" si="68">F591+H591</f>
        <v>2696.1550000000002</v>
      </c>
      <c r="J591" s="165">
        <f t="shared" ref="J591:J625" si="69">I591*115/100</f>
        <v>3100.57825</v>
      </c>
    </row>
    <row r="592" spans="1:10" s="176" customFormat="1" ht="15">
      <c r="A592" s="430">
        <v>1.4</v>
      </c>
      <c r="B592" s="325" t="s">
        <v>357</v>
      </c>
      <c r="C592" s="154">
        <v>818.78843199999994</v>
      </c>
      <c r="D592" s="155">
        <v>3.9E-2</v>
      </c>
      <c r="E592" s="173">
        <f>C592*D592</f>
        <v>31.932748847999999</v>
      </c>
      <c r="F592" s="478">
        <v>1031.54</v>
      </c>
      <c r="G592" s="155"/>
      <c r="H592" s="165">
        <f t="shared" si="67"/>
        <v>0</v>
      </c>
      <c r="I592" s="165">
        <f>J592*100/115</f>
        <v>1304.3478260869565</v>
      </c>
      <c r="J592" s="165">
        <v>1500</v>
      </c>
    </row>
    <row r="593" spans="1:10" s="176" customFormat="1" ht="15">
      <c r="A593" s="430">
        <v>1.5</v>
      </c>
      <c r="B593" s="325" t="s">
        <v>358</v>
      </c>
      <c r="C593" s="154"/>
      <c r="D593" s="155">
        <v>3.9E-2</v>
      </c>
      <c r="E593" s="173"/>
      <c r="F593" s="478">
        <v>0</v>
      </c>
      <c r="G593" s="155"/>
      <c r="H593" s="165">
        <f t="shared" si="67"/>
        <v>0</v>
      </c>
      <c r="I593" s="165">
        <f t="shared" si="68"/>
        <v>0</v>
      </c>
      <c r="J593" s="165">
        <f t="shared" si="69"/>
        <v>0</v>
      </c>
    </row>
    <row r="594" spans="1:10" s="176" customFormat="1" ht="15">
      <c r="A594" s="430"/>
      <c r="B594" s="329" t="s">
        <v>359</v>
      </c>
      <c r="C594" s="154">
        <v>1458.6993035024811</v>
      </c>
      <c r="D594" s="155">
        <v>3.9E-2</v>
      </c>
      <c r="E594" s="173">
        <f>C594*D594</f>
        <v>56.889272836596767</v>
      </c>
      <c r="F594" s="478">
        <v>1837.7284828102199</v>
      </c>
      <c r="G594" s="155"/>
      <c r="H594" s="165">
        <f t="shared" si="67"/>
        <v>0</v>
      </c>
      <c r="I594" s="165">
        <f>J594*100/115</f>
        <v>2173.913043478261</v>
      </c>
      <c r="J594" s="165">
        <v>2500</v>
      </c>
    </row>
    <row r="595" spans="1:10" s="176" customFormat="1" ht="15">
      <c r="A595" s="430"/>
      <c r="B595" s="329" t="s">
        <v>360</v>
      </c>
      <c r="C595" s="154">
        <v>284.62425434194751</v>
      </c>
      <c r="D595" s="155">
        <v>3.9E-2</v>
      </c>
      <c r="E595" s="173">
        <f>C595*D595</f>
        <v>11.100345919335952</v>
      </c>
      <c r="F595" s="478">
        <v>358.58060323721998</v>
      </c>
      <c r="G595" s="155">
        <v>3.4000000000000002E-2</v>
      </c>
      <c r="H595" s="165">
        <f t="shared" si="67"/>
        <v>12.191740510065481</v>
      </c>
      <c r="I595" s="165">
        <f t="shared" si="68"/>
        <v>370.77234374728545</v>
      </c>
      <c r="J595" s="165">
        <f t="shared" si="69"/>
        <v>426.38819530937826</v>
      </c>
    </row>
    <row r="596" spans="1:10" s="176" customFormat="1" ht="15">
      <c r="A596" s="430">
        <v>1.6</v>
      </c>
      <c r="B596" s="343" t="s">
        <v>361</v>
      </c>
      <c r="C596" s="154"/>
      <c r="D596" s="155">
        <v>3.9E-2</v>
      </c>
      <c r="E596" s="173"/>
      <c r="F596" s="475">
        <v>0</v>
      </c>
      <c r="G596" s="155"/>
      <c r="H596" s="165">
        <f t="shared" si="67"/>
        <v>0</v>
      </c>
      <c r="I596" s="165">
        <v>0</v>
      </c>
      <c r="J596" s="165">
        <f t="shared" si="69"/>
        <v>0</v>
      </c>
    </row>
    <row r="597" spans="1:10" s="176" customFormat="1" ht="15">
      <c r="A597" s="430"/>
      <c r="B597" s="329" t="s">
        <v>362</v>
      </c>
      <c r="C597" s="154">
        <v>3469.5696604283398</v>
      </c>
      <c r="D597" s="155">
        <v>3.9E-2</v>
      </c>
      <c r="E597" s="173">
        <f>C597*D597</f>
        <v>135.31321675670526</v>
      </c>
      <c r="F597" s="478">
        <v>4371.12</v>
      </c>
      <c r="G597" s="155">
        <v>3.4000000000000002E-2</v>
      </c>
      <c r="H597" s="165">
        <f t="shared" si="67"/>
        <v>148.61808000000002</v>
      </c>
      <c r="I597" s="165">
        <f>F597+H597</f>
        <v>4519.7380800000001</v>
      </c>
      <c r="J597" s="165">
        <f t="shared" si="69"/>
        <v>5197.6987920000001</v>
      </c>
    </row>
    <row r="598" spans="1:10" s="176" customFormat="1" ht="15">
      <c r="A598" s="430"/>
      <c r="B598" s="344" t="s">
        <v>363</v>
      </c>
      <c r="C598" s="154">
        <v>166.04153587971621</v>
      </c>
      <c r="D598" s="155">
        <v>3.9E-2</v>
      </c>
      <c r="E598" s="173">
        <f>C598*D598</f>
        <v>6.4756198993089322</v>
      </c>
      <c r="F598" s="478">
        <v>209.19</v>
      </c>
      <c r="G598" s="155">
        <v>3.4000000000000002E-2</v>
      </c>
      <c r="H598" s="165">
        <f t="shared" si="67"/>
        <v>7.1124600000000004</v>
      </c>
      <c r="I598" s="165">
        <f>F598+H598</f>
        <v>216.30246</v>
      </c>
      <c r="J598" s="165">
        <f t="shared" si="69"/>
        <v>248.747829</v>
      </c>
    </row>
    <row r="599" spans="1:10" s="176" customFormat="1" ht="15">
      <c r="A599" s="430">
        <v>1.7</v>
      </c>
      <c r="B599" s="325" t="s">
        <v>364</v>
      </c>
      <c r="C599" s="154"/>
      <c r="D599" s="155"/>
      <c r="E599" s="173"/>
      <c r="F599" s="475"/>
      <c r="G599" s="155"/>
      <c r="H599" s="165"/>
      <c r="I599" s="165"/>
      <c r="J599" s="165">
        <f t="shared" si="69"/>
        <v>0</v>
      </c>
    </row>
    <row r="600" spans="1:10" s="176" customFormat="1" ht="15">
      <c r="A600" s="430"/>
      <c r="B600" s="329" t="s">
        <v>359</v>
      </c>
      <c r="C600" s="154">
        <v>273.29649364339241</v>
      </c>
      <c r="D600" s="155">
        <v>3.9E-2</v>
      </c>
      <c r="E600" s="173">
        <f t="shared" ref="E600:E605" si="70">C600*D600</f>
        <v>10.658563252092303</v>
      </c>
      <c r="F600" s="478">
        <v>344.31</v>
      </c>
      <c r="G600" s="155">
        <v>3.4000000000000002E-2</v>
      </c>
      <c r="H600" s="165">
        <f t="shared" si="67"/>
        <v>11.70654</v>
      </c>
      <c r="I600" s="165">
        <f>F600+H600</f>
        <v>356.01654000000002</v>
      </c>
      <c r="J600" s="165">
        <f t="shared" si="69"/>
        <v>409.41902099999999</v>
      </c>
    </row>
    <row r="601" spans="1:10" s="176" customFormat="1" ht="15">
      <c r="A601" s="430"/>
      <c r="B601" s="344" t="s">
        <v>365</v>
      </c>
      <c r="C601" s="154">
        <v>28.157820557198001</v>
      </c>
      <c r="D601" s="155">
        <v>3.9E-2</v>
      </c>
      <c r="E601" s="173">
        <f t="shared" si="70"/>
        <v>1.098155001730722</v>
      </c>
      <c r="F601" s="478">
        <v>35.469480427290002</v>
      </c>
      <c r="G601" s="155">
        <v>3.4000000000000002E-2</v>
      </c>
      <c r="H601" s="165">
        <f t="shared" si="67"/>
        <v>1.2059623345278601</v>
      </c>
      <c r="I601" s="165">
        <f t="shared" ref="I601:I605" si="71">F601+H601</f>
        <v>36.675442761817862</v>
      </c>
      <c r="J601" s="165">
        <f t="shared" si="69"/>
        <v>42.176759176090542</v>
      </c>
    </row>
    <row r="602" spans="1:10" s="176" customFormat="1" ht="15">
      <c r="A602" s="430">
        <v>1.8</v>
      </c>
      <c r="B602" s="325" t="s">
        <v>803</v>
      </c>
      <c r="C602" s="154">
        <v>1656.3423857175299</v>
      </c>
      <c r="D602" s="155">
        <v>3.9E-2</v>
      </c>
      <c r="E602" s="173">
        <f t="shared" si="70"/>
        <v>64.59735304298367</v>
      </c>
      <c r="F602" s="478">
        <v>2086.73</v>
      </c>
      <c r="G602" s="155">
        <v>3.4000000000000002E-2</v>
      </c>
      <c r="H602" s="165">
        <f t="shared" si="67"/>
        <v>70.948820000000012</v>
      </c>
      <c r="I602" s="165">
        <f t="shared" si="71"/>
        <v>2157.6788200000001</v>
      </c>
      <c r="J602" s="165">
        <f t="shared" si="69"/>
        <v>2481.3306429999998</v>
      </c>
    </row>
    <row r="603" spans="1:10" s="176" customFormat="1" ht="15">
      <c r="A603" s="430">
        <v>1.9</v>
      </c>
      <c r="B603" s="325" t="s">
        <v>804</v>
      </c>
      <c r="C603" s="154">
        <v>414.08559642938246</v>
      </c>
      <c r="D603" s="155">
        <v>3.9E-2</v>
      </c>
      <c r="E603" s="173">
        <f t="shared" si="70"/>
        <v>16.149338260745917</v>
      </c>
      <c r="F603" s="478">
        <v>521.67999999999995</v>
      </c>
      <c r="G603" s="183"/>
      <c r="H603" s="165">
        <f t="shared" si="67"/>
        <v>0</v>
      </c>
      <c r="I603" s="165">
        <f>J603*100/115</f>
        <v>2173.913043478261</v>
      </c>
      <c r="J603" s="165">
        <v>2500</v>
      </c>
    </row>
    <row r="604" spans="1:10" s="176" customFormat="1" ht="15">
      <c r="A604" s="430"/>
      <c r="B604" s="325" t="s">
        <v>805</v>
      </c>
      <c r="C604" s="154">
        <v>82.817119285876458</v>
      </c>
      <c r="D604" s="155">
        <v>3.9E-2</v>
      </c>
      <c r="E604" s="173">
        <f t="shared" si="70"/>
        <v>3.2298676521491818</v>
      </c>
      <c r="F604" s="478">
        <v>104.34</v>
      </c>
      <c r="G604" s="155"/>
      <c r="H604" s="165">
        <f t="shared" si="67"/>
        <v>0</v>
      </c>
      <c r="I604" s="165">
        <f>J604*100/115</f>
        <v>375.60869565217394</v>
      </c>
      <c r="J604" s="165">
        <v>431.95</v>
      </c>
    </row>
    <row r="605" spans="1:10" s="176" customFormat="1" ht="15">
      <c r="A605" s="435" t="s">
        <v>366</v>
      </c>
      <c r="B605" s="325" t="s">
        <v>806</v>
      </c>
      <c r="C605" s="154">
        <v>1656.3423857175299</v>
      </c>
      <c r="D605" s="155">
        <v>3.9E-2</v>
      </c>
      <c r="E605" s="173">
        <f t="shared" si="70"/>
        <v>64.59735304298367</v>
      </c>
      <c r="F605" s="478">
        <v>2086.73</v>
      </c>
      <c r="G605" s="155">
        <v>3.4000000000000002E-2</v>
      </c>
      <c r="H605" s="165">
        <f t="shared" si="67"/>
        <v>70.948820000000012</v>
      </c>
      <c r="I605" s="165">
        <f t="shared" si="71"/>
        <v>2157.6788200000001</v>
      </c>
      <c r="J605" s="165">
        <f t="shared" si="69"/>
        <v>2481.3306429999998</v>
      </c>
    </row>
    <row r="606" spans="1:10" s="176" customFormat="1" ht="15">
      <c r="A606" s="430">
        <v>1.1100000000000001</v>
      </c>
      <c r="B606" s="325" t="s">
        <v>367</v>
      </c>
      <c r="C606" s="154"/>
      <c r="D606" s="155"/>
      <c r="E606" s="173"/>
      <c r="F606" s="478"/>
      <c r="G606" s="155"/>
      <c r="H606" s="165"/>
      <c r="I606" s="165"/>
      <c r="J606" s="165">
        <f t="shared" si="69"/>
        <v>0</v>
      </c>
    </row>
    <row r="607" spans="1:10" s="176" customFormat="1" ht="15">
      <c r="A607" s="430"/>
      <c r="B607" s="325" t="s">
        <v>807</v>
      </c>
      <c r="C607" s="154">
        <v>331.26847714350583</v>
      </c>
      <c r="D607" s="155">
        <v>3.9E-2</v>
      </c>
      <c r="E607" s="173">
        <f>C607*D607</f>
        <v>12.919470608596727</v>
      </c>
      <c r="F607" s="478">
        <v>417.34174769468996</v>
      </c>
      <c r="G607" s="155">
        <v>3.4000000000000002E-2</v>
      </c>
      <c r="H607" s="165">
        <f t="shared" si="67"/>
        <v>14.18961942161946</v>
      </c>
      <c r="I607" s="165">
        <f>F607+H607</f>
        <v>431.53136711630941</v>
      </c>
      <c r="J607" s="165">
        <f t="shared" si="69"/>
        <v>496.2610721837558</v>
      </c>
    </row>
    <row r="608" spans="1:10" s="176" customFormat="1" ht="15">
      <c r="A608" s="431" t="s">
        <v>867</v>
      </c>
      <c r="B608" s="326" t="s">
        <v>856</v>
      </c>
      <c r="C608" s="150"/>
      <c r="D608" s="297"/>
      <c r="E608" s="332"/>
      <c r="F608" s="486">
        <v>0</v>
      </c>
      <c r="G608" s="177"/>
      <c r="H608" s="162">
        <v>0</v>
      </c>
      <c r="I608" s="162">
        <v>0</v>
      </c>
      <c r="J608" s="162">
        <v>500</v>
      </c>
    </row>
    <row r="609" spans="1:10" s="176" customFormat="1" ht="15">
      <c r="A609" s="430"/>
      <c r="B609" s="325"/>
      <c r="C609" s="154"/>
      <c r="D609" s="155"/>
      <c r="E609" s="173"/>
      <c r="F609" s="478"/>
      <c r="G609" s="183"/>
      <c r="H609" s="165"/>
      <c r="I609" s="165"/>
      <c r="J609" s="165"/>
    </row>
    <row r="610" spans="1:10" s="176" customFormat="1" ht="15">
      <c r="A610" s="430">
        <v>1.1299999999999999</v>
      </c>
      <c r="B610" s="325" t="s">
        <v>368</v>
      </c>
      <c r="C610" s="154"/>
      <c r="D610" s="155"/>
      <c r="E610" s="173"/>
      <c r="F610" s="478"/>
      <c r="G610" s="155"/>
      <c r="H610" s="165"/>
      <c r="I610" s="165"/>
      <c r="J610" s="165">
        <f t="shared" si="69"/>
        <v>0</v>
      </c>
    </row>
    <row r="611" spans="1:10" s="176" customFormat="1" ht="15">
      <c r="A611" s="430"/>
      <c r="B611" s="325" t="s">
        <v>807</v>
      </c>
      <c r="C611" s="154">
        <v>3312.6847714350597</v>
      </c>
      <c r="D611" s="155">
        <v>3.9E-2</v>
      </c>
      <c r="E611" s="173">
        <f>C611*D611</f>
        <v>129.19470608596734</v>
      </c>
      <c r="F611" s="478">
        <v>4173.46</v>
      </c>
      <c r="G611" s="155">
        <v>3.4000000000000002E-2</v>
      </c>
      <c r="H611" s="165">
        <f t="shared" si="67"/>
        <v>141.89764000000002</v>
      </c>
      <c r="I611" s="165">
        <f>F611+H611</f>
        <v>4315.3576400000002</v>
      </c>
      <c r="J611" s="165">
        <f t="shared" si="69"/>
        <v>4962.6612859999996</v>
      </c>
    </row>
    <row r="612" spans="1:10" s="176" customFormat="1" ht="15">
      <c r="A612" s="430">
        <v>1.1399999999999999</v>
      </c>
      <c r="B612" s="325" t="s">
        <v>369</v>
      </c>
      <c r="C612" s="154"/>
      <c r="D612" s="155"/>
      <c r="E612" s="173"/>
      <c r="F612" s="478"/>
      <c r="G612" s="155"/>
      <c r="H612" s="165"/>
      <c r="I612" s="165"/>
      <c r="J612" s="165">
        <f t="shared" si="69"/>
        <v>0</v>
      </c>
    </row>
    <row r="613" spans="1:10" s="176" customFormat="1" ht="15">
      <c r="A613" s="430"/>
      <c r="B613" s="325" t="s">
        <v>807</v>
      </c>
      <c r="C613" s="154">
        <v>4969.0271571525882</v>
      </c>
      <c r="D613" s="155">
        <v>3.9E-2</v>
      </c>
      <c r="E613" s="173">
        <f t="shared" ref="E613:E625" si="72">C613*D613</f>
        <v>193.79205912895094</v>
      </c>
      <c r="F613" s="478">
        <v>6260.1956046875694</v>
      </c>
      <c r="G613" s="155">
        <v>3.4000000000000002E-2</v>
      </c>
      <c r="H613" s="165">
        <f t="shared" si="67"/>
        <v>212.84665055937737</v>
      </c>
      <c r="I613" s="165">
        <f>F613+H613</f>
        <v>6473.0422552469463</v>
      </c>
      <c r="J613" s="165">
        <f t="shared" si="69"/>
        <v>7443.9985935339882</v>
      </c>
    </row>
    <row r="614" spans="1:10" s="176" customFormat="1" ht="15">
      <c r="A614" s="430">
        <v>1.1499999999999999</v>
      </c>
      <c r="B614" s="325" t="s">
        <v>370</v>
      </c>
      <c r="C614" s="154">
        <v>4969.0271571525882</v>
      </c>
      <c r="D614" s="155">
        <v>3.9E-2</v>
      </c>
      <c r="E614" s="173">
        <f t="shared" si="72"/>
        <v>193.79205912895094</v>
      </c>
      <c r="F614" s="478">
        <v>6260.1956046875694</v>
      </c>
      <c r="G614" s="155">
        <v>3.4000000000000002E-2</v>
      </c>
      <c r="H614" s="165">
        <f t="shared" si="67"/>
        <v>212.84665055937737</v>
      </c>
      <c r="I614" s="165">
        <f t="shared" ref="I614:I625" si="73">F614+H614</f>
        <v>6473.0422552469463</v>
      </c>
      <c r="J614" s="165">
        <f t="shared" si="69"/>
        <v>7443.9985935339882</v>
      </c>
    </row>
    <row r="615" spans="1:10" s="176" customFormat="1" ht="15">
      <c r="A615" s="430">
        <v>1.1599999999999999</v>
      </c>
      <c r="B615" s="325" t="s">
        <v>808</v>
      </c>
      <c r="C615" s="154">
        <v>4969.0271571525882</v>
      </c>
      <c r="D615" s="155">
        <v>3.9E-2</v>
      </c>
      <c r="E615" s="173">
        <f t="shared" si="72"/>
        <v>193.79205912895094</v>
      </c>
      <c r="F615" s="478">
        <v>6260.1956046875694</v>
      </c>
      <c r="G615" s="155">
        <v>3.4000000000000002E-2</v>
      </c>
      <c r="H615" s="165">
        <f t="shared" si="67"/>
        <v>212.84665055937737</v>
      </c>
      <c r="I615" s="165">
        <f t="shared" si="73"/>
        <v>6473.0422552469463</v>
      </c>
      <c r="J615" s="165">
        <f t="shared" si="69"/>
        <v>7443.9985935339882</v>
      </c>
    </row>
    <row r="616" spans="1:10" s="176" customFormat="1" ht="15">
      <c r="A616" s="430">
        <v>1.17</v>
      </c>
      <c r="B616" s="325" t="s">
        <v>809</v>
      </c>
      <c r="C616" s="154">
        <v>4969.0271571525882</v>
      </c>
      <c r="D616" s="155">
        <v>3.9E-2</v>
      </c>
      <c r="E616" s="173">
        <f t="shared" si="72"/>
        <v>193.79205912895094</v>
      </c>
      <c r="F616" s="478">
        <v>6260.1956046875694</v>
      </c>
      <c r="G616" s="155">
        <v>3.4000000000000002E-2</v>
      </c>
      <c r="H616" s="165">
        <f t="shared" si="67"/>
        <v>212.84665055937737</v>
      </c>
      <c r="I616" s="165">
        <f t="shared" si="73"/>
        <v>6473.0422552469463</v>
      </c>
      <c r="J616" s="165">
        <f t="shared" si="69"/>
        <v>7443.9985935339882</v>
      </c>
    </row>
    <row r="617" spans="1:10" s="176" customFormat="1" ht="15">
      <c r="A617" s="430">
        <v>1.18</v>
      </c>
      <c r="B617" s="325" t="s">
        <v>371</v>
      </c>
      <c r="C617" s="154">
        <v>246.33834825600002</v>
      </c>
      <c r="D617" s="155">
        <v>3.9E-2</v>
      </c>
      <c r="E617" s="173">
        <f t="shared" si="72"/>
        <v>9.6071955819840014</v>
      </c>
      <c r="F617" s="478">
        <v>310.34349764145003</v>
      </c>
      <c r="G617" s="155">
        <v>3.4000000000000002E-2</v>
      </c>
      <c r="H617" s="165">
        <f t="shared" si="67"/>
        <v>10.551678919809302</v>
      </c>
      <c r="I617" s="165">
        <f t="shared" si="73"/>
        <v>320.89517656125935</v>
      </c>
      <c r="J617" s="165">
        <f t="shared" si="69"/>
        <v>369.02945304544824</v>
      </c>
    </row>
    <row r="618" spans="1:10" s="176" customFormat="1" ht="15">
      <c r="A618" s="432">
        <v>1.19</v>
      </c>
      <c r="B618" s="325" t="s">
        <v>372</v>
      </c>
      <c r="C618" s="154">
        <v>246.33834825600002</v>
      </c>
      <c r="D618" s="155">
        <v>3.9E-2</v>
      </c>
      <c r="E618" s="173">
        <f t="shared" si="72"/>
        <v>9.6071955819840014</v>
      </c>
      <c r="F618" s="478">
        <v>310.34349764145003</v>
      </c>
      <c r="G618" s="155">
        <v>3.4000000000000002E-2</v>
      </c>
      <c r="H618" s="165">
        <f t="shared" si="67"/>
        <v>10.551678919809302</v>
      </c>
      <c r="I618" s="165">
        <f t="shared" si="73"/>
        <v>320.89517656125935</v>
      </c>
      <c r="J618" s="165">
        <f t="shared" si="69"/>
        <v>369.02945304544824</v>
      </c>
    </row>
    <row r="619" spans="1:10" s="176" customFormat="1" ht="15">
      <c r="A619" s="436">
        <v>1.2</v>
      </c>
      <c r="B619" s="325" t="s">
        <v>373</v>
      </c>
      <c r="C619" s="154">
        <v>4285.0555679131194</v>
      </c>
      <c r="D619" s="155">
        <v>3.9E-2</v>
      </c>
      <c r="E619" s="173">
        <f t="shared" si="72"/>
        <v>167.11716714861166</v>
      </c>
      <c r="F619" s="478">
        <v>5398.4965545938694</v>
      </c>
      <c r="G619" s="155">
        <v>3.4000000000000002E-2</v>
      </c>
      <c r="H619" s="165">
        <f t="shared" si="67"/>
        <v>183.54888285619157</v>
      </c>
      <c r="I619" s="165">
        <f t="shared" si="73"/>
        <v>5582.0454374500614</v>
      </c>
      <c r="J619" s="165">
        <f t="shared" si="69"/>
        <v>6419.35225306757</v>
      </c>
    </row>
    <row r="620" spans="1:10" s="176" customFormat="1" ht="15">
      <c r="A620" s="437" t="s">
        <v>375</v>
      </c>
      <c r="B620" s="325" t="s">
        <v>374</v>
      </c>
      <c r="C620" s="154">
        <v>4285.0555679131194</v>
      </c>
      <c r="D620" s="155">
        <v>3.9E-2</v>
      </c>
      <c r="E620" s="173">
        <f t="shared" si="72"/>
        <v>167.11716714861166</v>
      </c>
      <c r="F620" s="478">
        <v>5398.4965545938694</v>
      </c>
      <c r="G620" s="155">
        <v>3.4000000000000002E-2</v>
      </c>
      <c r="H620" s="165">
        <f t="shared" si="67"/>
        <v>183.54888285619157</v>
      </c>
      <c r="I620" s="165">
        <f t="shared" si="73"/>
        <v>5582.0454374500614</v>
      </c>
      <c r="J620" s="165">
        <f t="shared" si="69"/>
        <v>6419.35225306757</v>
      </c>
    </row>
    <row r="621" spans="1:10" s="176" customFormat="1" ht="15">
      <c r="A621" s="438" t="s">
        <v>377</v>
      </c>
      <c r="B621" s="326" t="s">
        <v>376</v>
      </c>
      <c r="C621" s="150">
        <v>61.584587064000004</v>
      </c>
      <c r="D621" s="297">
        <v>3.9E-2</v>
      </c>
      <c r="E621" s="332">
        <f t="shared" si="72"/>
        <v>2.4017988954960003</v>
      </c>
      <c r="F621" s="486">
        <v>77.588765629830007</v>
      </c>
      <c r="G621" s="297"/>
      <c r="H621" s="162">
        <f t="shared" si="67"/>
        <v>0</v>
      </c>
      <c r="I621" s="162">
        <f>J621*100/115</f>
        <v>86.956521739130437</v>
      </c>
      <c r="J621" s="162">
        <v>100</v>
      </c>
    </row>
    <row r="622" spans="1:10" s="176" customFormat="1" ht="15">
      <c r="A622" s="437" t="s">
        <v>379</v>
      </c>
      <c r="B622" s="325" t="s">
        <v>378</v>
      </c>
      <c r="C622" s="154">
        <v>4212.3857551776</v>
      </c>
      <c r="D622" s="155"/>
      <c r="E622" s="173">
        <f t="shared" si="72"/>
        <v>0</v>
      </c>
      <c r="F622" s="478">
        <v>2607.5</v>
      </c>
      <c r="G622" s="155">
        <v>3.4000000000000002E-2</v>
      </c>
      <c r="H622" s="165">
        <f t="shared" si="67"/>
        <v>88.655000000000001</v>
      </c>
      <c r="I622" s="165">
        <f t="shared" si="73"/>
        <v>2696.1550000000002</v>
      </c>
      <c r="J622" s="165">
        <f t="shared" si="69"/>
        <v>3100.57825</v>
      </c>
    </row>
    <row r="623" spans="1:10" s="176" customFormat="1" ht="15">
      <c r="A623" s="437" t="s">
        <v>381</v>
      </c>
      <c r="B623" s="325" t="s">
        <v>380</v>
      </c>
      <c r="C623" s="154">
        <v>8424.7715103552</v>
      </c>
      <c r="D623" s="155"/>
      <c r="E623" s="173">
        <f t="shared" si="72"/>
        <v>0</v>
      </c>
      <c r="F623" s="478">
        <v>5215</v>
      </c>
      <c r="G623" s="155">
        <v>3.4000000000000002E-2</v>
      </c>
      <c r="H623" s="165">
        <f t="shared" si="67"/>
        <v>177.31</v>
      </c>
      <c r="I623" s="165">
        <f t="shared" si="73"/>
        <v>5392.31</v>
      </c>
      <c r="J623" s="165">
        <f t="shared" si="69"/>
        <v>6201.1565000000001</v>
      </c>
    </row>
    <row r="624" spans="1:10" s="176" customFormat="1" ht="15">
      <c r="A624" s="437" t="s">
        <v>383</v>
      </c>
      <c r="B624" s="325" t="s">
        <v>382</v>
      </c>
      <c r="C624" s="154">
        <v>16849.5430207104</v>
      </c>
      <c r="D624" s="155"/>
      <c r="E624" s="173">
        <f t="shared" si="72"/>
        <v>0</v>
      </c>
      <c r="F624" s="478">
        <v>7822.5</v>
      </c>
      <c r="G624" s="155">
        <v>3.4000000000000002E-2</v>
      </c>
      <c r="H624" s="165">
        <f t="shared" si="67"/>
        <v>265.96500000000003</v>
      </c>
      <c r="I624" s="165">
        <f t="shared" si="73"/>
        <v>8088.4650000000001</v>
      </c>
      <c r="J624" s="165">
        <f t="shared" si="69"/>
        <v>9301.7347499999996</v>
      </c>
    </row>
    <row r="625" spans="1:10" ht="15">
      <c r="A625" s="437" t="s">
        <v>868</v>
      </c>
      <c r="B625" s="325" t="s">
        <v>384</v>
      </c>
      <c r="C625" s="154">
        <v>25252.144079722559</v>
      </c>
      <c r="D625" s="155"/>
      <c r="E625" s="173">
        <f t="shared" si="72"/>
        <v>0</v>
      </c>
      <c r="F625" s="478">
        <v>10430</v>
      </c>
      <c r="G625" s="155">
        <v>3.4000000000000002E-2</v>
      </c>
      <c r="H625" s="165">
        <f t="shared" si="67"/>
        <v>354.62</v>
      </c>
      <c r="I625" s="165">
        <f t="shared" si="73"/>
        <v>10784.62</v>
      </c>
      <c r="J625" s="165">
        <f t="shared" si="69"/>
        <v>12402.313</v>
      </c>
    </row>
    <row r="626" spans="1:10" ht="15">
      <c r="A626" s="437"/>
      <c r="B626" s="325"/>
      <c r="C626" s="154"/>
      <c r="D626" s="310"/>
      <c r="E626" s="345"/>
      <c r="F626" s="492"/>
      <c r="G626" s="310"/>
      <c r="H626" s="311"/>
      <c r="I626" s="311"/>
      <c r="J626" s="312"/>
    </row>
    <row r="627" spans="1:10">
      <c r="A627" s="262"/>
      <c r="B627" s="337"/>
    </row>
    <row r="628" spans="1:10">
      <c r="A628" s="262"/>
      <c r="B628" s="337"/>
    </row>
    <row r="629" spans="1:10" ht="15.75">
      <c r="B629" s="346" t="s">
        <v>385</v>
      </c>
    </row>
    <row r="630" spans="1:10" ht="15">
      <c r="B630" s="347"/>
    </row>
    <row r="631" spans="1:10" s="176" customFormat="1" ht="15">
      <c r="A631" s="430"/>
      <c r="B631" s="263"/>
      <c r="C631" s="154"/>
      <c r="D631" s="155"/>
      <c r="E631" s="173"/>
      <c r="F631" s="475"/>
      <c r="G631" s="155"/>
      <c r="H631" s="181"/>
      <c r="I631" s="181"/>
      <c r="J631" s="165"/>
    </row>
    <row r="632" spans="1:10" s="176" customFormat="1" ht="15">
      <c r="A632" s="430">
        <v>1</v>
      </c>
      <c r="B632" s="169" t="s">
        <v>386</v>
      </c>
      <c r="C632" s="154"/>
      <c r="D632" s="155"/>
      <c r="E632" s="173"/>
      <c r="F632" s="475"/>
      <c r="G632" s="155"/>
      <c r="H632" s="181"/>
      <c r="I632" s="181"/>
      <c r="J632" s="165"/>
    </row>
    <row r="633" spans="1:10" s="176" customFormat="1" ht="15">
      <c r="A633" s="430">
        <v>1.1000000000000001</v>
      </c>
      <c r="B633" s="169" t="s">
        <v>387</v>
      </c>
      <c r="C633" s="154">
        <v>1.5579193185660845</v>
      </c>
      <c r="D633" s="155">
        <v>3.9E-2</v>
      </c>
      <c r="E633" s="173">
        <f>C633*D633</f>
        <v>6.0758853424077296E-2</v>
      </c>
      <c r="F633" s="478">
        <v>1.9660292378999999</v>
      </c>
      <c r="G633" s="155">
        <v>3.4000000000000002E-2</v>
      </c>
      <c r="H633" s="165">
        <f>F633*G633</f>
        <v>6.6844994088600007E-2</v>
      </c>
      <c r="I633" s="165">
        <f>F633+H633</f>
        <v>2.0328742319886</v>
      </c>
      <c r="J633" s="165">
        <f>I633*115/100</f>
        <v>2.3378053667868901</v>
      </c>
    </row>
    <row r="634" spans="1:10" s="176" customFormat="1" ht="15">
      <c r="A634" s="430"/>
      <c r="B634" s="169"/>
      <c r="C634" s="154"/>
      <c r="D634" s="155"/>
      <c r="E634" s="173"/>
      <c r="F634" s="483"/>
      <c r="G634" s="155"/>
      <c r="H634" s="181"/>
      <c r="I634" s="181"/>
      <c r="J634" s="165">
        <f t="shared" ref="J634:J637" si="74">I634*115/100</f>
        <v>0</v>
      </c>
    </row>
    <row r="635" spans="1:10" s="176" customFormat="1" ht="15">
      <c r="A635" s="430"/>
      <c r="B635" s="169" t="s">
        <v>388</v>
      </c>
      <c r="C635" s="154">
        <v>604.42920501757726</v>
      </c>
      <c r="D635" s="155">
        <v>3.9E-2</v>
      </c>
      <c r="E635" s="173">
        <f>C635*D635</f>
        <v>23.572738995685512</v>
      </c>
      <c r="F635" s="478">
        <v>761.48938335014998</v>
      </c>
      <c r="G635" s="155">
        <v>3.4000000000000002E-2</v>
      </c>
      <c r="H635" s="165">
        <f>F635*G635</f>
        <v>25.890639033905099</v>
      </c>
      <c r="I635" s="165">
        <f>F635+H635</f>
        <v>787.38002238405511</v>
      </c>
      <c r="J635" s="165">
        <f t="shared" si="74"/>
        <v>905.48702574166339</v>
      </c>
    </row>
    <row r="636" spans="1:10" s="176" customFormat="1" ht="15">
      <c r="A636" s="430"/>
      <c r="B636" s="169"/>
      <c r="C636" s="154"/>
      <c r="D636" s="155"/>
      <c r="E636" s="173"/>
      <c r="F636" s="483"/>
      <c r="G636" s="155"/>
      <c r="H636" s="181"/>
      <c r="I636" s="181"/>
      <c r="J636" s="165">
        <f t="shared" si="74"/>
        <v>0</v>
      </c>
    </row>
    <row r="637" spans="1:10" s="176" customFormat="1" ht="15">
      <c r="A637" s="430">
        <v>1.2</v>
      </c>
      <c r="B637" s="169" t="s">
        <v>389</v>
      </c>
      <c r="C637" s="154">
        <v>1.2494976303186063</v>
      </c>
      <c r="D637" s="155">
        <v>3.9E-2</v>
      </c>
      <c r="E637" s="173">
        <f>C637*D637</f>
        <v>4.8730407582425646E-2</v>
      </c>
      <c r="F637" s="478">
        <v>1.57282339032</v>
      </c>
      <c r="G637" s="155">
        <v>3.4000000000000002E-2</v>
      </c>
      <c r="H637" s="165">
        <f>F637*G637</f>
        <v>5.3475995270880004E-2</v>
      </c>
      <c r="I637" s="165">
        <f>F637+H637</f>
        <v>1.6262993855908801</v>
      </c>
      <c r="J637" s="165">
        <f t="shared" si="74"/>
        <v>1.870244293429512</v>
      </c>
    </row>
    <row r="638" spans="1:10" s="176" customFormat="1" ht="15">
      <c r="A638" s="430"/>
      <c r="B638" s="169"/>
      <c r="C638" s="154"/>
      <c r="D638" s="155"/>
      <c r="E638" s="173"/>
      <c r="F638" s="475"/>
      <c r="G638" s="155"/>
      <c r="H638" s="181"/>
      <c r="I638" s="181"/>
      <c r="J638" s="165"/>
    </row>
    <row r="639" spans="1:10" s="176" customFormat="1" ht="29.25">
      <c r="A639" s="430">
        <v>1.3</v>
      </c>
      <c r="B639" s="179" t="s">
        <v>390</v>
      </c>
      <c r="C639" s="154"/>
      <c r="D639" s="155"/>
      <c r="E639" s="173"/>
      <c r="F639" s="475"/>
      <c r="G639" s="155"/>
      <c r="H639" s="181"/>
      <c r="I639" s="181"/>
      <c r="J639" s="165"/>
    </row>
    <row r="640" spans="1:10" s="176" customFormat="1" ht="15">
      <c r="A640" s="430"/>
      <c r="B640" s="180" t="s">
        <v>391</v>
      </c>
      <c r="C640" s="154"/>
      <c r="D640" s="155"/>
      <c r="E640" s="173"/>
      <c r="F640" s="475"/>
      <c r="G640" s="155"/>
      <c r="H640" s="181"/>
      <c r="I640" s="181"/>
      <c r="J640" s="165"/>
    </row>
    <row r="641" spans="1:10" s="176" customFormat="1" ht="15">
      <c r="A641" s="430"/>
      <c r="B641" s="169"/>
      <c r="C641" s="154"/>
      <c r="D641" s="155"/>
      <c r="E641" s="173"/>
      <c r="F641" s="475"/>
      <c r="G641" s="155"/>
      <c r="H641" s="181"/>
      <c r="I641" s="181"/>
      <c r="J641" s="165"/>
    </row>
    <row r="642" spans="1:10" s="176" customFormat="1" ht="15">
      <c r="A642" s="430">
        <v>2</v>
      </c>
      <c r="B642" s="179" t="s">
        <v>392</v>
      </c>
      <c r="C642" s="154">
        <v>497.90738240823509</v>
      </c>
      <c r="D642" s="155">
        <v>3.9E-2</v>
      </c>
      <c r="E642" s="173">
        <f>C642*D642</f>
        <v>19.418387913921169</v>
      </c>
      <c r="F642" s="478">
        <v>627.30210542453983</v>
      </c>
      <c r="G642" s="155">
        <v>3.4000000000000002E-2</v>
      </c>
      <c r="H642" s="165">
        <f>F642*G642</f>
        <v>21.328271584434354</v>
      </c>
      <c r="I642" s="165">
        <f>F642+H642</f>
        <v>648.63037700897416</v>
      </c>
      <c r="J642" s="165">
        <f>I642*115/100</f>
        <v>745.92493356032037</v>
      </c>
    </row>
    <row r="643" spans="1:10" s="176" customFormat="1" ht="15">
      <c r="A643" s="430"/>
      <c r="B643" s="169"/>
      <c r="C643" s="154"/>
      <c r="D643" s="155"/>
      <c r="E643" s="173"/>
      <c r="F643" s="483"/>
      <c r="G643" s="155"/>
      <c r="H643" s="181"/>
      <c r="I643" s="181"/>
      <c r="J643" s="165"/>
    </row>
    <row r="644" spans="1:10" s="176" customFormat="1" ht="15">
      <c r="A644" s="430">
        <v>3</v>
      </c>
      <c r="B644" s="169" t="s">
        <v>393</v>
      </c>
      <c r="C644" s="154"/>
      <c r="D644" s="155"/>
      <c r="E644" s="173"/>
      <c r="F644" s="483"/>
      <c r="G644" s="155"/>
      <c r="H644" s="181"/>
      <c r="I644" s="181"/>
      <c r="J644" s="165"/>
    </row>
    <row r="645" spans="1:10" s="176" customFormat="1" ht="15">
      <c r="A645" s="430"/>
      <c r="B645" s="169" t="s">
        <v>394</v>
      </c>
      <c r="C645" s="154">
        <v>497.90738240823509</v>
      </c>
      <c r="D645" s="155">
        <v>3.9E-2</v>
      </c>
      <c r="E645" s="173">
        <f>C645*D645</f>
        <v>19.418387913921169</v>
      </c>
      <c r="F645" s="478">
        <v>627.30210542453983</v>
      </c>
      <c r="G645" s="155">
        <v>3.4000000000000002E-2</v>
      </c>
      <c r="H645" s="165">
        <f>F645*G645</f>
        <v>21.328271584434354</v>
      </c>
      <c r="I645" s="165">
        <f>F645+H645</f>
        <v>648.63037700897416</v>
      </c>
      <c r="J645" s="165">
        <f>I645*115/100</f>
        <v>745.92493356032037</v>
      </c>
    </row>
    <row r="646" spans="1:10" s="176" customFormat="1" ht="15">
      <c r="A646" s="430"/>
      <c r="B646" s="169"/>
      <c r="C646" s="154"/>
      <c r="D646" s="155"/>
      <c r="E646" s="178"/>
      <c r="F646" s="478"/>
      <c r="G646" s="155"/>
      <c r="H646" s="165"/>
      <c r="I646" s="165"/>
      <c r="J646" s="165"/>
    </row>
    <row r="647" spans="1:10" s="176" customFormat="1" ht="15">
      <c r="A647" s="431">
        <v>4</v>
      </c>
      <c r="B647" s="298" t="s">
        <v>857</v>
      </c>
      <c r="C647" s="150"/>
      <c r="D647" s="297"/>
      <c r="E647" s="149"/>
      <c r="F647" s="486">
        <v>0</v>
      </c>
      <c r="G647" s="297"/>
      <c r="H647" s="162">
        <v>0</v>
      </c>
      <c r="I647" s="162">
        <f>J647*100/115</f>
        <v>260.86956521739131</v>
      </c>
      <c r="J647" s="162">
        <v>300</v>
      </c>
    </row>
    <row r="648" spans="1:10" s="176" customFormat="1" ht="15">
      <c r="A648" s="431">
        <v>5</v>
      </c>
      <c r="B648" s="298" t="s">
        <v>858</v>
      </c>
      <c r="C648" s="150"/>
      <c r="D648" s="297"/>
      <c r="E648" s="149"/>
      <c r="F648" s="486">
        <v>0</v>
      </c>
      <c r="G648" s="297"/>
      <c r="H648" s="162">
        <v>0</v>
      </c>
      <c r="I648" s="162">
        <f>J648*100/115</f>
        <v>260.86956521739131</v>
      </c>
      <c r="J648" s="162">
        <v>300</v>
      </c>
    </row>
    <row r="649" spans="1:10" s="176" customFormat="1" ht="15">
      <c r="A649" s="430"/>
      <c r="B649" s="169"/>
      <c r="C649" s="154"/>
      <c r="D649" s="155"/>
      <c r="E649" s="178"/>
      <c r="F649" s="478"/>
      <c r="G649" s="155"/>
      <c r="H649" s="165"/>
      <c r="I649" s="165"/>
      <c r="J649" s="165"/>
    </row>
    <row r="650" spans="1:10" s="265" customFormat="1" ht="12.75" customHeight="1">
      <c r="C650" s="266"/>
      <c r="D650" s="348"/>
      <c r="F650" s="473"/>
      <c r="G650" s="348"/>
      <c r="H650" s="349"/>
      <c r="I650" s="344"/>
      <c r="J650" s="350"/>
    </row>
    <row r="651" spans="1:10" ht="14.25">
      <c r="A651" s="465" t="s">
        <v>645</v>
      </c>
      <c r="B651" s="465"/>
      <c r="D651" s="310"/>
      <c r="G651" s="310"/>
      <c r="H651" s="311"/>
      <c r="I651" s="311"/>
      <c r="J651" s="312"/>
    </row>
    <row r="652" spans="1:10" ht="14.25">
      <c r="A652" s="465" t="s">
        <v>861</v>
      </c>
      <c r="B652" s="465"/>
      <c r="D652" s="310"/>
      <c r="G652" s="310"/>
      <c r="H652" s="311"/>
      <c r="I652" s="311"/>
      <c r="J652" s="312"/>
    </row>
    <row r="653" spans="1:10" ht="15" thickBot="1">
      <c r="A653" s="295"/>
      <c r="B653" s="295"/>
      <c r="D653" s="310"/>
      <c r="G653" s="351"/>
      <c r="H653" s="352"/>
      <c r="I653" s="352"/>
      <c r="J653" s="312"/>
    </row>
    <row r="654" spans="1:10" ht="44.25" customHeight="1" thickBot="1">
      <c r="A654" s="227"/>
      <c r="B654" s="198" t="s">
        <v>29</v>
      </c>
      <c r="C654" s="317" t="s">
        <v>30</v>
      </c>
      <c r="D654" s="353" t="s">
        <v>3</v>
      </c>
      <c r="E654" s="305" t="s">
        <v>31</v>
      </c>
      <c r="F654" s="469" t="s">
        <v>798</v>
      </c>
      <c r="G654" s="354" t="s">
        <v>3</v>
      </c>
      <c r="H654" s="355" t="s">
        <v>4</v>
      </c>
      <c r="I654" s="203" t="s">
        <v>799</v>
      </c>
      <c r="J654" s="204" t="s">
        <v>952</v>
      </c>
    </row>
    <row r="655" spans="1:10" s="265" customFormat="1" ht="15" customHeight="1">
      <c r="B655" s="47" t="s">
        <v>395</v>
      </c>
      <c r="C655" s="266"/>
      <c r="D655" s="356"/>
      <c r="F655" s="493"/>
      <c r="G655" s="348"/>
      <c r="H655" s="349"/>
      <c r="I655" s="349"/>
      <c r="J655" s="350"/>
    </row>
    <row r="656" spans="1:10" s="265" customFormat="1" ht="15" customHeight="1">
      <c r="A656" s="300"/>
      <c r="B656" s="357" t="s">
        <v>33</v>
      </c>
      <c r="C656" s="156"/>
      <c r="D656" s="356"/>
      <c r="E656" s="358"/>
      <c r="F656" s="494"/>
      <c r="G656" s="356"/>
      <c r="H656" s="344"/>
      <c r="I656" s="344"/>
      <c r="J656" s="350"/>
    </row>
    <row r="657" spans="1:10" s="265" customFormat="1" ht="15" customHeight="1">
      <c r="A657" s="300"/>
      <c r="B657" s="359" t="s">
        <v>810</v>
      </c>
      <c r="C657" s="156">
        <v>541.01828214720013</v>
      </c>
      <c r="D657" s="356">
        <v>3.9E-2</v>
      </c>
      <c r="E657" s="360">
        <f>C657*D657</f>
        <v>21.099713003740806</v>
      </c>
      <c r="F657" s="495">
        <v>681.59920702419015</v>
      </c>
      <c r="G657" s="155">
        <v>3.4000000000000002E-2</v>
      </c>
      <c r="H657" s="350">
        <f>F657*G657</f>
        <v>23.174373038822466</v>
      </c>
      <c r="I657" s="350">
        <f>F657+H657</f>
        <v>704.77358006301256</v>
      </c>
      <c r="J657" s="350">
        <f>I657*115/100</f>
        <v>810.48961707246451</v>
      </c>
    </row>
    <row r="658" spans="1:10" s="265" customFormat="1" ht="15" customHeight="1">
      <c r="A658" s="300"/>
      <c r="B658" s="359" t="s">
        <v>811</v>
      </c>
      <c r="C658" s="156">
        <v>7.5244326300000006</v>
      </c>
      <c r="D658" s="356">
        <v>3.9E-2</v>
      </c>
      <c r="E658" s="360">
        <f>C658*D658</f>
        <v>0.29345287257000002</v>
      </c>
      <c r="F658" s="495">
        <v>9.4831998533999986</v>
      </c>
      <c r="G658" s="155">
        <v>3.4000000000000002E-2</v>
      </c>
      <c r="H658" s="350">
        <f t="shared" ref="H658:H682" si="75">F658*G658</f>
        <v>0.32242879501559996</v>
      </c>
      <c r="I658" s="350">
        <f>F658+H658</f>
        <v>9.805628648415599</v>
      </c>
      <c r="J658" s="350">
        <f t="shared" ref="J658:J682" si="76">I658*115/100</f>
        <v>11.276472945677938</v>
      </c>
    </row>
    <row r="659" spans="1:10" s="265" customFormat="1" ht="15" customHeight="1">
      <c r="A659" s="300"/>
      <c r="B659" s="357" t="s">
        <v>396</v>
      </c>
      <c r="C659" s="156"/>
      <c r="D659" s="356"/>
      <c r="E659" s="360"/>
      <c r="F659" s="495"/>
      <c r="G659" s="356"/>
      <c r="H659" s="350"/>
      <c r="I659" s="350"/>
      <c r="J659" s="350">
        <f t="shared" si="76"/>
        <v>0</v>
      </c>
    </row>
    <row r="660" spans="1:10" s="265" customFormat="1" ht="15" customHeight="1">
      <c r="A660" s="300"/>
      <c r="B660" s="359" t="s">
        <v>810</v>
      </c>
      <c r="C660" s="156">
        <v>722.92433499000003</v>
      </c>
      <c r="D660" s="356">
        <v>3.9E-2</v>
      </c>
      <c r="E660" s="360">
        <f>C660*D660</f>
        <v>28.194049064610002</v>
      </c>
      <c r="F660" s="495">
        <v>910.76882689611</v>
      </c>
      <c r="G660" s="155">
        <v>3.4000000000000002E-2</v>
      </c>
      <c r="H660" s="350">
        <f t="shared" si="75"/>
        <v>30.966140114467741</v>
      </c>
      <c r="I660" s="350">
        <f>F660+H660</f>
        <v>941.73496701057775</v>
      </c>
      <c r="J660" s="350">
        <f t="shared" si="76"/>
        <v>1082.9952120621645</v>
      </c>
    </row>
    <row r="661" spans="1:10" s="265" customFormat="1" ht="15" customHeight="1">
      <c r="A661" s="300"/>
      <c r="B661" s="359" t="s">
        <v>811</v>
      </c>
      <c r="C661" s="156">
        <v>10.186924176000002</v>
      </c>
      <c r="D661" s="356">
        <v>3.9E-2</v>
      </c>
      <c r="E661" s="360">
        <f>C661*D661</f>
        <v>0.39729004286400005</v>
      </c>
      <c r="F661" s="495">
        <v>12.8370144357</v>
      </c>
      <c r="G661" s="155">
        <v>3.4000000000000002E-2</v>
      </c>
      <c r="H661" s="350">
        <f t="shared" si="75"/>
        <v>0.43645849081380006</v>
      </c>
      <c r="I661" s="350">
        <f>F661+H661</f>
        <v>13.273472926513801</v>
      </c>
      <c r="J661" s="350">
        <f t="shared" si="76"/>
        <v>15.264493865490872</v>
      </c>
    </row>
    <row r="662" spans="1:10" s="265" customFormat="1" ht="15" customHeight="1">
      <c r="A662" s="300"/>
      <c r="B662" s="357" t="s">
        <v>397</v>
      </c>
      <c r="C662" s="156"/>
      <c r="D662" s="356"/>
      <c r="E662" s="360"/>
      <c r="F662" s="495"/>
      <c r="G662" s="356"/>
      <c r="H662" s="350"/>
      <c r="I662" s="350"/>
      <c r="J662" s="350">
        <f t="shared" si="76"/>
        <v>0</v>
      </c>
    </row>
    <row r="663" spans="1:10" s="265" customFormat="1" ht="15" customHeight="1">
      <c r="A663" s="300"/>
      <c r="B663" s="359" t="s">
        <v>398</v>
      </c>
      <c r="C663" s="156">
        <v>445.67793269999993</v>
      </c>
      <c r="D663" s="356">
        <v>3.9E-2</v>
      </c>
      <c r="E663" s="360">
        <f>C663*D663</f>
        <v>17.381439375299998</v>
      </c>
      <c r="F663" s="495">
        <v>561.48638546636994</v>
      </c>
      <c r="G663" s="155">
        <v>3.4000000000000002E-2</v>
      </c>
      <c r="H663" s="350">
        <f t="shared" si="75"/>
        <v>19.09053710585658</v>
      </c>
      <c r="I663" s="350">
        <f>F663+H663</f>
        <v>580.57692257222652</v>
      </c>
      <c r="J663" s="350">
        <f t="shared" si="76"/>
        <v>667.66346095806045</v>
      </c>
    </row>
    <row r="664" spans="1:10" s="265" customFormat="1" ht="15" customHeight="1">
      <c r="A664" s="300"/>
      <c r="B664" s="357" t="s">
        <v>399</v>
      </c>
      <c r="C664" s="156"/>
      <c r="D664" s="356"/>
      <c r="E664" s="360"/>
      <c r="F664" s="495"/>
      <c r="G664" s="356"/>
      <c r="H664" s="350"/>
      <c r="I664" s="350"/>
      <c r="J664" s="350">
        <f t="shared" si="76"/>
        <v>0</v>
      </c>
    </row>
    <row r="665" spans="1:10" s="265" customFormat="1" ht="15" customHeight="1">
      <c r="A665" s="300"/>
      <c r="B665" s="359" t="s">
        <v>400</v>
      </c>
      <c r="C665" s="156">
        <v>231.521004</v>
      </c>
      <c r="D665" s="356">
        <v>3.9E-2</v>
      </c>
      <c r="E665" s="360">
        <f>C665*D665</f>
        <v>9.0293191559999997</v>
      </c>
      <c r="F665" s="495">
        <v>291.67778475927003</v>
      </c>
      <c r="G665" s="155">
        <v>3.4000000000000002E-2</v>
      </c>
      <c r="H665" s="350">
        <f t="shared" si="75"/>
        <v>9.917044681815181</v>
      </c>
      <c r="I665" s="350">
        <f>F665+H665</f>
        <v>301.59482944108521</v>
      </c>
      <c r="J665" s="350">
        <f t="shared" si="76"/>
        <v>346.83405385724802</v>
      </c>
    </row>
    <row r="666" spans="1:10" s="265" customFormat="1" ht="15" customHeight="1">
      <c r="A666" s="300"/>
      <c r="B666" s="357" t="s">
        <v>401</v>
      </c>
      <c r="C666" s="156"/>
      <c r="D666" s="356"/>
      <c r="E666" s="360"/>
      <c r="F666" s="494"/>
      <c r="G666" s="356"/>
      <c r="H666" s="350"/>
      <c r="I666" s="350"/>
      <c r="J666" s="350">
        <f t="shared" si="76"/>
        <v>0</v>
      </c>
    </row>
    <row r="667" spans="1:10" s="265" customFormat="1" ht="15" customHeight="1">
      <c r="A667" s="300"/>
      <c r="B667" s="359" t="s">
        <v>402</v>
      </c>
      <c r="C667" s="156">
        <v>231.521004</v>
      </c>
      <c r="D667" s="356">
        <v>3.9E-2</v>
      </c>
      <c r="E667" s="360">
        <f>C667*D667</f>
        <v>9.0293191559999997</v>
      </c>
      <c r="F667" s="495">
        <v>291.67778475927003</v>
      </c>
      <c r="G667" s="155">
        <v>3.4000000000000002E-2</v>
      </c>
      <c r="H667" s="350">
        <f t="shared" si="75"/>
        <v>9.917044681815181</v>
      </c>
      <c r="I667" s="350">
        <f>F667+H667</f>
        <v>301.59482944108521</v>
      </c>
      <c r="J667" s="350">
        <f t="shared" si="76"/>
        <v>346.83405385724802</v>
      </c>
    </row>
    <row r="668" spans="1:10" s="265" customFormat="1" ht="15" customHeight="1">
      <c r="A668" s="300"/>
      <c r="B668" s="357" t="s">
        <v>403</v>
      </c>
      <c r="C668" s="156"/>
      <c r="D668" s="356"/>
      <c r="E668" s="360"/>
      <c r="F668" s="495"/>
      <c r="G668" s="356"/>
      <c r="H668" s="350"/>
      <c r="I668" s="350"/>
      <c r="J668" s="350">
        <f t="shared" si="76"/>
        <v>0</v>
      </c>
    </row>
    <row r="669" spans="1:10" s="265" customFormat="1" ht="15" customHeight="1">
      <c r="A669" s="300"/>
      <c r="B669" s="359" t="s">
        <v>404</v>
      </c>
      <c r="C669" s="156">
        <v>868.20376499999998</v>
      </c>
      <c r="D669" s="356">
        <v>3.9E-2</v>
      </c>
      <c r="E669" s="360">
        <f t="shared" ref="E669:E682" si="77">C669*D669</f>
        <v>33.859946835000002</v>
      </c>
      <c r="F669" s="495">
        <v>1093.8061489446</v>
      </c>
      <c r="G669" s="155">
        <v>3.4000000000000002E-2</v>
      </c>
      <c r="H669" s="350">
        <f t="shared" si="75"/>
        <v>37.189409064116404</v>
      </c>
      <c r="I669" s="350">
        <f>F669+H669</f>
        <v>1130.9955580087164</v>
      </c>
      <c r="J669" s="350">
        <f t="shared" si="76"/>
        <v>1300.644891710024</v>
      </c>
    </row>
    <row r="670" spans="1:10" s="265" customFormat="1" ht="15" customHeight="1">
      <c r="A670" s="300"/>
      <c r="B670" s="359" t="s">
        <v>405</v>
      </c>
      <c r="C670" s="156">
        <v>868.20376499999998</v>
      </c>
      <c r="D670" s="356">
        <v>3.9E-2</v>
      </c>
      <c r="E670" s="360">
        <f t="shared" si="77"/>
        <v>33.859946835000002</v>
      </c>
      <c r="F670" s="495">
        <v>1093.8061489446</v>
      </c>
      <c r="G670" s="155">
        <v>3.4000000000000002E-2</v>
      </c>
      <c r="H670" s="350">
        <f t="shared" si="75"/>
        <v>37.189409064116404</v>
      </c>
      <c r="I670" s="350">
        <f t="shared" ref="I670:I682" si="78">F670+H670</f>
        <v>1130.9955580087164</v>
      </c>
      <c r="J670" s="350">
        <f t="shared" si="76"/>
        <v>1300.644891710024</v>
      </c>
    </row>
    <row r="671" spans="1:10" s="265" customFormat="1" ht="15" customHeight="1">
      <c r="A671" s="300"/>
      <c r="B671" s="359" t="s">
        <v>406</v>
      </c>
      <c r="C671" s="156">
        <v>1071.3634460100002</v>
      </c>
      <c r="D671" s="356">
        <v>3.9E-2</v>
      </c>
      <c r="E671" s="360">
        <f t="shared" si="77"/>
        <v>41.783174394390009</v>
      </c>
      <c r="F671" s="495">
        <v>1349.7484610855697</v>
      </c>
      <c r="G671" s="155">
        <v>3.4000000000000002E-2</v>
      </c>
      <c r="H671" s="350">
        <f t="shared" si="75"/>
        <v>45.891447676909372</v>
      </c>
      <c r="I671" s="350">
        <f t="shared" si="78"/>
        <v>1395.6399087624791</v>
      </c>
      <c r="J671" s="350">
        <f t="shared" si="76"/>
        <v>1604.985895076851</v>
      </c>
    </row>
    <row r="672" spans="1:10" s="265" customFormat="1" ht="15" customHeight="1">
      <c r="A672" s="300"/>
      <c r="B672" s="359" t="s">
        <v>407</v>
      </c>
      <c r="C672" s="156">
        <v>868.20376499999998</v>
      </c>
      <c r="D672" s="356">
        <v>3.9E-2</v>
      </c>
      <c r="E672" s="360">
        <f t="shared" si="77"/>
        <v>33.859946835000002</v>
      </c>
      <c r="F672" s="495">
        <v>1093.8061489446</v>
      </c>
      <c r="G672" s="155">
        <v>3.4000000000000002E-2</v>
      </c>
      <c r="H672" s="350">
        <f t="shared" si="75"/>
        <v>37.189409064116404</v>
      </c>
      <c r="I672" s="350">
        <f t="shared" si="78"/>
        <v>1130.9955580087164</v>
      </c>
      <c r="J672" s="350">
        <f t="shared" si="76"/>
        <v>1300.644891710024</v>
      </c>
    </row>
    <row r="673" spans="1:10" s="265" customFormat="1" ht="15" customHeight="1">
      <c r="A673" s="300"/>
      <c r="B673" s="359" t="s">
        <v>408</v>
      </c>
      <c r="C673" s="156">
        <v>1364.8163185799999</v>
      </c>
      <c r="D673" s="356">
        <v>3.9E-2</v>
      </c>
      <c r="E673" s="360">
        <f t="shared" si="77"/>
        <v>53.227836424619994</v>
      </c>
      <c r="F673" s="495">
        <v>1719.45447683373</v>
      </c>
      <c r="G673" s="155">
        <v>3.4000000000000002E-2</v>
      </c>
      <c r="H673" s="350">
        <f t="shared" si="75"/>
        <v>58.461452212346828</v>
      </c>
      <c r="I673" s="350">
        <f t="shared" si="78"/>
        <v>1777.9159290460768</v>
      </c>
      <c r="J673" s="350">
        <f t="shared" si="76"/>
        <v>2044.6033184029884</v>
      </c>
    </row>
    <row r="674" spans="1:10" s="265" customFormat="1" ht="15" customHeight="1">
      <c r="A674" s="300"/>
      <c r="B674" s="359" t="s">
        <v>409</v>
      </c>
      <c r="C674" s="156">
        <v>1364.8163185799999</v>
      </c>
      <c r="D674" s="356">
        <v>3.9E-2</v>
      </c>
      <c r="E674" s="360">
        <f t="shared" si="77"/>
        <v>53.227836424619994</v>
      </c>
      <c r="F674" s="495">
        <v>1719.45447683373</v>
      </c>
      <c r="G674" s="155">
        <v>3.4000000000000002E-2</v>
      </c>
      <c r="H674" s="350">
        <f t="shared" si="75"/>
        <v>58.461452212346828</v>
      </c>
      <c r="I674" s="350">
        <f t="shared" si="78"/>
        <v>1777.9159290460768</v>
      </c>
      <c r="J674" s="350">
        <f t="shared" si="76"/>
        <v>2044.6033184029884</v>
      </c>
    </row>
    <row r="675" spans="1:10" s="265" customFormat="1" ht="15" customHeight="1">
      <c r="A675" s="300"/>
      <c r="B675" s="359" t="s">
        <v>410</v>
      </c>
      <c r="C675" s="156">
        <v>868.20376499999998</v>
      </c>
      <c r="D675" s="356">
        <v>3.9E-2</v>
      </c>
      <c r="E675" s="360">
        <f t="shared" si="77"/>
        <v>33.859946835000002</v>
      </c>
      <c r="F675" s="495">
        <v>1093.8061489446</v>
      </c>
      <c r="G675" s="155">
        <v>3.4000000000000002E-2</v>
      </c>
      <c r="H675" s="350">
        <f t="shared" si="75"/>
        <v>37.189409064116404</v>
      </c>
      <c r="I675" s="350">
        <f t="shared" si="78"/>
        <v>1130.9955580087164</v>
      </c>
      <c r="J675" s="350">
        <f t="shared" si="76"/>
        <v>1300.644891710024</v>
      </c>
    </row>
    <row r="676" spans="1:10" s="265" customFormat="1" ht="15" customHeight="1">
      <c r="A676" s="300"/>
      <c r="B676" s="359" t="s">
        <v>411</v>
      </c>
      <c r="C676" s="156">
        <v>1364.8163185799999</v>
      </c>
      <c r="D676" s="356">
        <v>3.9E-2</v>
      </c>
      <c r="E676" s="360">
        <f t="shared" si="77"/>
        <v>53.227836424619994</v>
      </c>
      <c r="F676" s="495">
        <v>1719.45447683373</v>
      </c>
      <c r="G676" s="155">
        <v>3.4000000000000002E-2</v>
      </c>
      <c r="H676" s="350">
        <f t="shared" si="75"/>
        <v>58.461452212346828</v>
      </c>
      <c r="I676" s="350">
        <f t="shared" si="78"/>
        <v>1777.9159290460768</v>
      </c>
      <c r="J676" s="350">
        <f t="shared" si="76"/>
        <v>2044.6033184029884</v>
      </c>
    </row>
    <row r="677" spans="1:10" s="265" customFormat="1" ht="15" customHeight="1">
      <c r="A677" s="300"/>
      <c r="B677" s="359" t="s">
        <v>412</v>
      </c>
      <c r="C677" s="156">
        <v>1030.7315098080001</v>
      </c>
      <c r="D677" s="356">
        <v>3.9E-2</v>
      </c>
      <c r="E677" s="360">
        <f t="shared" si="77"/>
        <v>40.198528882512001</v>
      </c>
      <c r="F677" s="495">
        <v>1298.5623116329498</v>
      </c>
      <c r="G677" s="155">
        <v>3.4000000000000002E-2</v>
      </c>
      <c r="H677" s="350">
        <f t="shared" si="75"/>
        <v>44.151118595520295</v>
      </c>
      <c r="I677" s="350">
        <f t="shared" si="78"/>
        <v>1342.7134302284701</v>
      </c>
      <c r="J677" s="350">
        <f t="shared" si="76"/>
        <v>1544.1204447627406</v>
      </c>
    </row>
    <row r="678" spans="1:10" s="265" customFormat="1" ht="15" customHeight="1">
      <c r="A678" s="300"/>
      <c r="B678" s="359" t="s">
        <v>413</v>
      </c>
      <c r="C678" s="156">
        <v>1364.8163185799999</v>
      </c>
      <c r="D678" s="356">
        <v>3.9E-2</v>
      </c>
      <c r="E678" s="360">
        <f t="shared" si="77"/>
        <v>53.227836424619994</v>
      </c>
      <c r="F678" s="495">
        <v>1719.45447683373</v>
      </c>
      <c r="G678" s="155">
        <v>3.4000000000000002E-2</v>
      </c>
      <c r="H678" s="350">
        <f t="shared" si="75"/>
        <v>58.461452212346828</v>
      </c>
      <c r="I678" s="350">
        <f t="shared" si="78"/>
        <v>1777.9159290460768</v>
      </c>
      <c r="J678" s="350">
        <f t="shared" si="76"/>
        <v>2044.6033184029884</v>
      </c>
    </row>
    <row r="679" spans="1:10" s="265" customFormat="1" ht="15" customHeight="1">
      <c r="A679" s="300"/>
      <c r="B679" s="359" t="s">
        <v>414</v>
      </c>
      <c r="C679" s="156">
        <v>416.73780719999996</v>
      </c>
      <c r="D679" s="356">
        <v>3.9E-2</v>
      </c>
      <c r="E679" s="360">
        <f t="shared" si="77"/>
        <v>16.252774480799999</v>
      </c>
      <c r="F679" s="495">
        <v>525.02232554226009</v>
      </c>
      <c r="G679" s="155">
        <v>3.4000000000000002E-2</v>
      </c>
      <c r="H679" s="350">
        <f t="shared" si="75"/>
        <v>17.850759068436844</v>
      </c>
      <c r="I679" s="350">
        <f t="shared" si="78"/>
        <v>542.87308461069688</v>
      </c>
      <c r="J679" s="350">
        <f t="shared" si="76"/>
        <v>624.30404730230146</v>
      </c>
    </row>
    <row r="680" spans="1:10" s="265" customFormat="1" ht="15" customHeight="1">
      <c r="A680" s="300"/>
      <c r="B680" s="359" t="s">
        <v>415</v>
      </c>
      <c r="C680" s="156">
        <v>868.20376499999998</v>
      </c>
      <c r="D680" s="356">
        <v>3.9E-2</v>
      </c>
      <c r="E680" s="360">
        <f t="shared" si="77"/>
        <v>33.859946835000002</v>
      </c>
      <c r="F680" s="495">
        <v>1093.8061489446</v>
      </c>
      <c r="G680" s="155">
        <v>3.4000000000000002E-2</v>
      </c>
      <c r="H680" s="350">
        <f t="shared" si="75"/>
        <v>37.189409064116404</v>
      </c>
      <c r="I680" s="350">
        <f t="shared" si="78"/>
        <v>1130.9955580087164</v>
      </c>
      <c r="J680" s="350">
        <f t="shared" si="76"/>
        <v>1300.644891710024</v>
      </c>
    </row>
    <row r="681" spans="1:10" s="265" customFormat="1" ht="15" customHeight="1">
      <c r="A681" s="300"/>
      <c r="B681" s="359" t="s">
        <v>416</v>
      </c>
      <c r="C681" s="156">
        <v>773.04863235599998</v>
      </c>
      <c r="D681" s="356">
        <v>3.9E-2</v>
      </c>
      <c r="E681" s="360">
        <f t="shared" si="77"/>
        <v>30.148896661883999</v>
      </c>
      <c r="F681" s="495">
        <v>973.92462494417998</v>
      </c>
      <c r="G681" s="155">
        <v>3.4000000000000002E-2</v>
      </c>
      <c r="H681" s="350">
        <f t="shared" si="75"/>
        <v>33.113437248102123</v>
      </c>
      <c r="I681" s="350">
        <f t="shared" si="78"/>
        <v>1007.0380621922822</v>
      </c>
      <c r="J681" s="350">
        <f t="shared" si="76"/>
        <v>1158.0937715211244</v>
      </c>
    </row>
    <row r="682" spans="1:10" s="265" customFormat="1" ht="15" customHeight="1">
      <c r="A682" s="300"/>
      <c r="B682" s="359" t="s">
        <v>417</v>
      </c>
      <c r="C682" s="156">
        <v>868.20376499999998</v>
      </c>
      <c r="D682" s="356">
        <v>3.9E-2</v>
      </c>
      <c r="E682" s="360">
        <f t="shared" si="77"/>
        <v>33.859946835000002</v>
      </c>
      <c r="F682" s="495">
        <v>1093.8061489446</v>
      </c>
      <c r="G682" s="155">
        <v>3.4000000000000002E-2</v>
      </c>
      <c r="H682" s="350">
        <f t="shared" si="75"/>
        <v>37.189409064116404</v>
      </c>
      <c r="I682" s="350">
        <f t="shared" si="78"/>
        <v>1130.9955580087164</v>
      </c>
      <c r="J682" s="350">
        <f t="shared" si="76"/>
        <v>1300.644891710024</v>
      </c>
    </row>
    <row r="683" spans="1:10" s="265" customFormat="1" ht="15" customHeight="1">
      <c r="A683" s="300"/>
      <c r="B683" s="386" t="s">
        <v>875</v>
      </c>
      <c r="C683" s="387"/>
      <c r="D683" s="388"/>
      <c r="E683" s="389"/>
      <c r="F683" s="496">
        <v>0</v>
      </c>
      <c r="G683" s="297"/>
      <c r="H683" s="390">
        <v>0</v>
      </c>
      <c r="I683" s="390">
        <f>J683*100/115</f>
        <v>869.56521739130437</v>
      </c>
      <c r="J683" s="390">
        <v>1000</v>
      </c>
    </row>
    <row r="684" spans="1:10" s="265" customFormat="1" ht="15" customHeight="1">
      <c r="A684" s="300"/>
      <c r="B684" s="357" t="s">
        <v>785</v>
      </c>
      <c r="C684" s="156"/>
      <c r="D684" s="356"/>
      <c r="E684" s="360"/>
      <c r="F684" s="495"/>
      <c r="G684" s="155"/>
      <c r="H684" s="350"/>
      <c r="I684" s="350"/>
      <c r="J684" s="350"/>
    </row>
    <row r="685" spans="1:10" s="383" customFormat="1" ht="15" customHeight="1">
      <c r="A685" s="296"/>
      <c r="B685" s="326" t="s">
        <v>874</v>
      </c>
      <c r="C685" s="150"/>
      <c r="D685" s="384"/>
      <c r="E685" s="332"/>
      <c r="F685" s="497">
        <v>277.05627705627705</v>
      </c>
      <c r="G685" s="297"/>
      <c r="H685" s="385">
        <v>0</v>
      </c>
      <c r="I685" s="385">
        <v>0</v>
      </c>
      <c r="J685" s="385">
        <v>0</v>
      </c>
    </row>
    <row r="687" spans="1:10" ht="20.25">
      <c r="A687" s="434"/>
      <c r="B687" s="363" t="s">
        <v>418</v>
      </c>
      <c r="C687" s="364"/>
      <c r="E687" s="49"/>
    </row>
    <row r="688" spans="1:10" s="267" customFormat="1" ht="15">
      <c r="A688" s="439" t="s">
        <v>6</v>
      </c>
      <c r="B688" s="365" t="s">
        <v>419</v>
      </c>
      <c r="C688" s="154">
        <v>34.930020779588894</v>
      </c>
      <c r="D688" s="361">
        <v>3.9E-2</v>
      </c>
      <c r="E688" s="173">
        <f t="shared" ref="E688:E695" si="79">C688*D688</f>
        <v>1.3622708104039669</v>
      </c>
      <c r="F688" s="498">
        <v>44.004360295349997</v>
      </c>
      <c r="G688" s="155">
        <v>3.4000000000000002E-2</v>
      </c>
      <c r="H688" s="362">
        <f>F688*G688</f>
        <v>1.4961482500419001</v>
      </c>
      <c r="I688" s="362">
        <f>F688+H688</f>
        <v>45.500508545391895</v>
      </c>
      <c r="J688" s="362">
        <f>I688*115/100</f>
        <v>52.325584827200686</v>
      </c>
    </row>
    <row r="689" spans="1:10" s="176" customFormat="1" ht="15">
      <c r="A689" s="432" t="s">
        <v>198</v>
      </c>
      <c r="B689" s="325" t="s">
        <v>420</v>
      </c>
      <c r="C689" s="154">
        <v>34.930020779588894</v>
      </c>
      <c r="D689" s="361">
        <v>3.9E-2</v>
      </c>
      <c r="E689" s="173">
        <f t="shared" si="79"/>
        <v>1.3622708104039669</v>
      </c>
      <c r="F689" s="498">
        <v>44.004360295349997</v>
      </c>
      <c r="G689" s="155">
        <v>3.4000000000000002E-2</v>
      </c>
      <c r="H689" s="362">
        <f t="shared" ref="H689:H726" si="80">F689*G689</f>
        <v>1.4961482500419001</v>
      </c>
      <c r="I689" s="362">
        <f t="shared" ref="I689:I692" si="81">F689+H689</f>
        <v>45.500508545391895</v>
      </c>
      <c r="J689" s="362">
        <f t="shared" ref="J689:J699" si="82">I689*115/100</f>
        <v>52.325584827200686</v>
      </c>
    </row>
    <row r="690" spans="1:10" s="176" customFormat="1" ht="15">
      <c r="A690" s="432" t="s">
        <v>200</v>
      </c>
      <c r="B690" s="325" t="s">
        <v>421</v>
      </c>
      <c r="C690" s="154">
        <v>278.07652458455362</v>
      </c>
      <c r="D690" s="361">
        <v>3.9E-2</v>
      </c>
      <c r="E690" s="173">
        <f t="shared" si="79"/>
        <v>10.844984458797592</v>
      </c>
      <c r="F690" s="498">
        <v>350.33484531591</v>
      </c>
      <c r="G690" s="155">
        <v>3.4000000000000002E-2</v>
      </c>
      <c r="H690" s="362">
        <f t="shared" si="80"/>
        <v>11.911384740740941</v>
      </c>
      <c r="I690" s="362">
        <f t="shared" si="81"/>
        <v>362.24623005665092</v>
      </c>
      <c r="J690" s="362">
        <f t="shared" si="82"/>
        <v>416.58316456514854</v>
      </c>
    </row>
    <row r="691" spans="1:10" s="176" customFormat="1" ht="15">
      <c r="A691" s="432" t="s">
        <v>322</v>
      </c>
      <c r="B691" s="325" t="s">
        <v>422</v>
      </c>
      <c r="C691" s="154">
        <v>17.456536343025988</v>
      </c>
      <c r="D691" s="361">
        <v>3.9E-2</v>
      </c>
      <c r="E691" s="173">
        <f t="shared" si="79"/>
        <v>0.68080491737801352</v>
      </c>
      <c r="F691" s="498">
        <v>21.996397708740002</v>
      </c>
      <c r="G691" s="155">
        <v>3.4000000000000002E-2</v>
      </c>
      <c r="H691" s="362">
        <f t="shared" si="80"/>
        <v>0.74787752209716007</v>
      </c>
      <c r="I691" s="362">
        <f t="shared" si="81"/>
        <v>22.744275230837161</v>
      </c>
      <c r="J691" s="362">
        <f t="shared" si="82"/>
        <v>26.155916515462735</v>
      </c>
    </row>
    <row r="692" spans="1:10" s="176" customFormat="1" ht="15">
      <c r="A692" s="432" t="s">
        <v>329</v>
      </c>
      <c r="B692" s="325" t="s">
        <v>423</v>
      </c>
      <c r="C692" s="154">
        <v>16.287117888978617</v>
      </c>
      <c r="D692" s="361">
        <v>3.9E-2</v>
      </c>
      <c r="E692" s="173">
        <f t="shared" si="79"/>
        <v>0.63519759767016604</v>
      </c>
      <c r="F692" s="498">
        <v>20.516093341379996</v>
      </c>
      <c r="G692" s="155">
        <v>3.4000000000000002E-2</v>
      </c>
      <c r="H692" s="362">
        <f t="shared" si="80"/>
        <v>0.69754717360691987</v>
      </c>
      <c r="I692" s="362">
        <f t="shared" si="81"/>
        <v>21.213640514986917</v>
      </c>
      <c r="J692" s="362">
        <f t="shared" si="82"/>
        <v>24.395686592234956</v>
      </c>
    </row>
    <row r="693" spans="1:10" s="176" customFormat="1" ht="29.25">
      <c r="A693" s="432" t="s">
        <v>333</v>
      </c>
      <c r="B693" s="325" t="s">
        <v>424</v>
      </c>
      <c r="C693" s="154">
        <v>0</v>
      </c>
      <c r="D693" s="361"/>
      <c r="E693" s="173">
        <f t="shared" si="79"/>
        <v>0</v>
      </c>
      <c r="F693" s="498"/>
      <c r="G693" s="361"/>
      <c r="H693" s="362"/>
      <c r="I693" s="362"/>
      <c r="J693" s="362">
        <f t="shared" si="82"/>
        <v>0</v>
      </c>
    </row>
    <row r="694" spans="1:10" s="176" customFormat="1" ht="15">
      <c r="A694" s="432" t="s">
        <v>425</v>
      </c>
      <c r="B694" s="325" t="s">
        <v>426</v>
      </c>
      <c r="C694" s="154">
        <v>40.743216862751915</v>
      </c>
      <c r="D694" s="361">
        <v>3.9E-2</v>
      </c>
      <c r="E694" s="173">
        <f t="shared" si="79"/>
        <v>1.5889854576473246</v>
      </c>
      <c r="F694" s="498">
        <v>51.324927987060008</v>
      </c>
      <c r="G694" s="155">
        <v>3.4000000000000002E-2</v>
      </c>
      <c r="H694" s="362">
        <f t="shared" si="80"/>
        <v>1.7450475515600403</v>
      </c>
      <c r="I694" s="362">
        <f>F694+H694</f>
        <v>53.069975538620049</v>
      </c>
      <c r="J694" s="362">
        <f t="shared" si="82"/>
        <v>61.030471869413056</v>
      </c>
    </row>
    <row r="695" spans="1:10" s="176" customFormat="1" ht="29.25">
      <c r="A695" s="432" t="s">
        <v>427</v>
      </c>
      <c r="B695" s="325" t="s">
        <v>428</v>
      </c>
      <c r="C695" s="154">
        <v>551.01641707229226</v>
      </c>
      <c r="D695" s="361">
        <v>3.9E-2</v>
      </c>
      <c r="E695" s="173">
        <f t="shared" si="79"/>
        <v>21.489640265819396</v>
      </c>
      <c r="F695" s="498">
        <v>694.19335902462001</v>
      </c>
      <c r="G695" s="155">
        <v>3.4000000000000002E-2</v>
      </c>
      <c r="H695" s="362">
        <f t="shared" si="80"/>
        <v>23.602574206837083</v>
      </c>
      <c r="I695" s="362">
        <f>F695+H695</f>
        <v>717.79593323145707</v>
      </c>
      <c r="J695" s="362">
        <f t="shared" si="82"/>
        <v>825.46532321617565</v>
      </c>
    </row>
    <row r="696" spans="1:10" s="176" customFormat="1" ht="43.5">
      <c r="A696" s="430"/>
      <c r="B696" s="325" t="s">
        <v>429</v>
      </c>
      <c r="C696" s="154"/>
      <c r="D696" s="361"/>
      <c r="E696" s="173"/>
      <c r="F696" s="498"/>
      <c r="G696" s="361"/>
      <c r="H696" s="362"/>
      <c r="I696" s="362"/>
      <c r="J696" s="362">
        <f t="shared" si="82"/>
        <v>0</v>
      </c>
    </row>
    <row r="697" spans="1:10" s="176" customFormat="1" ht="15">
      <c r="A697" s="432" t="s">
        <v>430</v>
      </c>
      <c r="B697" s="325" t="s">
        <v>431</v>
      </c>
      <c r="C697" s="154">
        <v>64.508399172740454</v>
      </c>
      <c r="D697" s="361">
        <v>3.9E-2</v>
      </c>
      <c r="E697" s="173">
        <f>C697*D697</f>
        <v>2.5158275677368778</v>
      </c>
      <c r="F697" s="498">
        <v>81.266396792489999</v>
      </c>
      <c r="G697" s="155">
        <v>3.4000000000000002E-2</v>
      </c>
      <c r="H697" s="362">
        <f t="shared" si="80"/>
        <v>2.7630574909446604</v>
      </c>
      <c r="I697" s="362">
        <f>F697+H697</f>
        <v>84.02945428343466</v>
      </c>
      <c r="J697" s="362">
        <f t="shared" si="82"/>
        <v>96.63387242594986</v>
      </c>
    </row>
    <row r="698" spans="1:10" s="176" customFormat="1" ht="29.25">
      <c r="A698" s="432"/>
      <c r="B698" s="325" t="s">
        <v>432</v>
      </c>
      <c r="C698" s="154">
        <v>183.79865459999999</v>
      </c>
      <c r="D698" s="361">
        <v>3.9E-2</v>
      </c>
      <c r="E698" s="173">
        <f>C698*D698</f>
        <v>7.1681475293999997</v>
      </c>
      <c r="F698" s="498">
        <v>231.55198471314</v>
      </c>
      <c r="G698" s="155">
        <v>3.4000000000000002E-2</v>
      </c>
      <c r="H698" s="362">
        <f t="shared" si="80"/>
        <v>7.8727674802467602</v>
      </c>
      <c r="I698" s="362">
        <f t="shared" ref="I698:I699" si="83">F698+H698</f>
        <v>239.42475219338675</v>
      </c>
      <c r="J698" s="362">
        <f t="shared" si="82"/>
        <v>275.33846502239476</v>
      </c>
    </row>
    <row r="699" spans="1:10" s="176" customFormat="1" ht="15">
      <c r="A699" s="432"/>
      <c r="B699" s="325" t="s">
        <v>433</v>
      </c>
      <c r="C699" s="154">
        <v>64.513327764599993</v>
      </c>
      <c r="D699" s="361">
        <v>3.9E-2</v>
      </c>
      <c r="E699" s="173">
        <f>C699*D699</f>
        <v>2.5160197828193995</v>
      </c>
      <c r="F699" s="498">
        <v>81.27796167036</v>
      </c>
      <c r="G699" s="155">
        <v>3.4000000000000002E-2</v>
      </c>
      <c r="H699" s="362">
        <f t="shared" si="80"/>
        <v>2.7634506967922401</v>
      </c>
      <c r="I699" s="362">
        <f t="shared" si="83"/>
        <v>84.041412367152233</v>
      </c>
      <c r="J699" s="362">
        <f t="shared" si="82"/>
        <v>96.647624222225076</v>
      </c>
    </row>
    <row r="700" spans="1:10" s="176" customFormat="1" ht="29.25">
      <c r="A700" s="432" t="s">
        <v>434</v>
      </c>
      <c r="B700" s="325" t="s">
        <v>435</v>
      </c>
      <c r="C700" s="154"/>
      <c r="D700" s="361"/>
      <c r="E700" s="173"/>
      <c r="F700" s="478"/>
      <c r="G700" s="361"/>
      <c r="H700" s="362"/>
      <c r="I700" s="362"/>
      <c r="J700" s="362"/>
    </row>
    <row r="701" spans="1:10" s="176" customFormat="1" ht="15">
      <c r="A701" s="430">
        <v>10.1</v>
      </c>
      <c r="B701" s="325" t="s">
        <v>436</v>
      </c>
      <c r="C701" s="154"/>
      <c r="D701" s="361"/>
      <c r="E701" s="173"/>
      <c r="F701" s="478"/>
      <c r="G701" s="361"/>
      <c r="H701" s="362"/>
      <c r="I701" s="362"/>
      <c r="J701" s="362"/>
    </row>
    <row r="702" spans="1:10" s="176" customFormat="1" ht="15">
      <c r="A702" s="430">
        <v>10.199999999999999</v>
      </c>
      <c r="B702" s="169" t="s">
        <v>437</v>
      </c>
      <c r="C702" s="154"/>
      <c r="D702" s="361"/>
      <c r="E702" s="173"/>
      <c r="F702" s="478"/>
      <c r="G702" s="361"/>
      <c r="H702" s="362"/>
      <c r="I702" s="362"/>
      <c r="J702" s="362"/>
    </row>
    <row r="703" spans="1:10" s="176" customFormat="1" ht="15">
      <c r="A703" s="268"/>
      <c r="B703" s="171"/>
      <c r="C703" s="154"/>
      <c r="D703" s="361"/>
      <c r="E703" s="173"/>
      <c r="F703" s="478"/>
      <c r="G703" s="361"/>
      <c r="H703" s="362"/>
      <c r="I703" s="362"/>
      <c r="J703" s="362"/>
    </row>
    <row r="704" spans="1:10" s="176" customFormat="1" ht="15">
      <c r="A704" s="432">
        <v>11</v>
      </c>
      <c r="B704" s="325" t="s">
        <v>438</v>
      </c>
      <c r="C704" s="154"/>
      <c r="D704" s="361"/>
      <c r="E704" s="173"/>
      <c r="F704" s="478"/>
      <c r="G704" s="361"/>
      <c r="H704" s="362"/>
      <c r="I704" s="362"/>
      <c r="J704" s="362"/>
    </row>
    <row r="705" spans="1:11" s="176" customFormat="1" ht="15">
      <c r="A705" s="430">
        <v>11.1</v>
      </c>
      <c r="B705" s="325" t="s">
        <v>812</v>
      </c>
      <c r="C705" s="154"/>
      <c r="D705" s="361"/>
      <c r="E705" s="173"/>
      <c r="F705" s="478"/>
      <c r="G705" s="361"/>
      <c r="H705" s="362"/>
      <c r="I705" s="362"/>
      <c r="J705" s="362"/>
    </row>
    <row r="706" spans="1:11" s="176" customFormat="1" ht="15">
      <c r="A706" s="430">
        <v>11.2</v>
      </c>
      <c r="B706" s="325" t="s">
        <v>813</v>
      </c>
      <c r="C706" s="154"/>
      <c r="D706" s="361"/>
      <c r="E706" s="173"/>
      <c r="F706" s="478"/>
      <c r="G706" s="361"/>
      <c r="H706" s="362"/>
      <c r="I706" s="362"/>
      <c r="J706" s="362"/>
    </row>
    <row r="707" spans="1:11" s="176" customFormat="1" ht="15">
      <c r="A707" s="430"/>
      <c r="B707" s="325"/>
      <c r="C707" s="154"/>
      <c r="D707" s="361"/>
      <c r="E707" s="173"/>
      <c r="F707" s="478"/>
      <c r="G707" s="361"/>
      <c r="H707" s="362"/>
      <c r="I707" s="362"/>
      <c r="J707" s="362"/>
    </row>
    <row r="708" spans="1:11" s="176" customFormat="1" ht="15">
      <c r="A708" s="432">
        <v>12</v>
      </c>
      <c r="B708" s="325" t="s">
        <v>814</v>
      </c>
      <c r="C708" s="154">
        <v>130.01292376127998</v>
      </c>
      <c r="D708" s="361">
        <v>3.9E-2</v>
      </c>
      <c r="E708" s="173">
        <f>C708*D708</f>
        <v>5.0705040266899193</v>
      </c>
      <c r="F708" s="478"/>
      <c r="G708" s="155"/>
      <c r="H708" s="362"/>
      <c r="I708" s="362"/>
      <c r="J708" s="362"/>
    </row>
    <row r="709" spans="1:11" s="176" customFormat="1" ht="15">
      <c r="A709" s="432">
        <v>13</v>
      </c>
      <c r="B709" s="325" t="s">
        <v>439</v>
      </c>
      <c r="C709" s="154">
        <v>60.826707704000277</v>
      </c>
      <c r="D709" s="361">
        <v>3.9E-2</v>
      </c>
      <c r="E709" s="173">
        <f>C709*D709</f>
        <v>2.372241600456011</v>
      </c>
      <c r="F709" s="498">
        <v>76.62888076662</v>
      </c>
      <c r="G709" s="155">
        <v>3.4000000000000002E-2</v>
      </c>
      <c r="H709" s="362">
        <f t="shared" si="80"/>
        <v>2.60538194606508</v>
      </c>
      <c r="I709" s="362">
        <f>F709+H709</f>
        <v>79.23426271268508</v>
      </c>
      <c r="J709" s="362">
        <f>I709*115/100</f>
        <v>91.119402119587846</v>
      </c>
    </row>
    <row r="710" spans="1:11" s="176" customFormat="1" ht="15">
      <c r="A710" s="432">
        <v>14</v>
      </c>
      <c r="B710" s="329" t="s">
        <v>440</v>
      </c>
      <c r="C710" s="154"/>
      <c r="D710" s="361"/>
      <c r="E710" s="173"/>
      <c r="F710" s="498"/>
      <c r="G710" s="155"/>
      <c r="H710" s="362"/>
      <c r="I710" s="362"/>
      <c r="J710" s="362">
        <f t="shared" ref="J710:J714" si="84">I710*115/100</f>
        <v>0</v>
      </c>
    </row>
    <row r="711" spans="1:11" s="176" customFormat="1" ht="15">
      <c r="A711" s="430"/>
      <c r="B711" s="325" t="s">
        <v>965</v>
      </c>
      <c r="C711" s="154">
        <v>34.150408476890647</v>
      </c>
      <c r="D711" s="361">
        <v>3.9E-2</v>
      </c>
      <c r="E711" s="173">
        <f>C711*D711</f>
        <v>1.3318659305987353</v>
      </c>
      <c r="F711" s="498">
        <v>60.599960038799999</v>
      </c>
      <c r="G711" s="155">
        <v>3.4000000000000002E-2</v>
      </c>
      <c r="H711" s="362">
        <f t="shared" si="80"/>
        <v>2.0603986413192001</v>
      </c>
      <c r="I711" s="362">
        <f>F711+H711</f>
        <v>62.660358680119202</v>
      </c>
      <c r="J711" s="362">
        <f t="shared" si="84"/>
        <v>72.059412482137091</v>
      </c>
      <c r="K711" s="176">
        <v>73</v>
      </c>
    </row>
    <row r="712" spans="1:11" s="176" customFormat="1" ht="15">
      <c r="A712" s="430"/>
      <c r="B712" s="326" t="s">
        <v>884</v>
      </c>
      <c r="C712" s="150"/>
      <c r="D712" s="384"/>
      <c r="E712" s="332"/>
      <c r="F712" s="497">
        <v>0</v>
      </c>
      <c r="G712" s="297"/>
      <c r="H712" s="385">
        <v>0</v>
      </c>
      <c r="I712" s="385">
        <v>0</v>
      </c>
      <c r="J712" s="385">
        <v>20</v>
      </c>
      <c r="K712" s="176">
        <v>93</v>
      </c>
    </row>
    <row r="713" spans="1:11" s="176" customFormat="1" ht="15">
      <c r="A713" s="430"/>
      <c r="B713" s="325" t="s">
        <v>883</v>
      </c>
      <c r="C713" s="154">
        <v>209</v>
      </c>
      <c r="D713" s="361">
        <v>3.9E-2</v>
      </c>
      <c r="E713" s="173">
        <f>C713*D713</f>
        <v>8.1509999999999998</v>
      </c>
      <c r="F713" s="498">
        <v>263.30913934416003</v>
      </c>
      <c r="G713" s="155">
        <v>3.4000000000000002E-2</v>
      </c>
      <c r="H713" s="362">
        <f t="shared" si="80"/>
        <v>8.9525107377014415</v>
      </c>
      <c r="I713" s="362">
        <f>F713+H713</f>
        <v>272.26165008186149</v>
      </c>
      <c r="J713" s="362">
        <f t="shared" si="84"/>
        <v>313.10089759414069</v>
      </c>
      <c r="K713" s="176">
        <v>314</v>
      </c>
    </row>
    <row r="714" spans="1:11" s="176" customFormat="1" ht="15">
      <c r="A714" s="430"/>
      <c r="B714" s="325" t="s">
        <v>754</v>
      </c>
      <c r="C714" s="154"/>
      <c r="D714" s="361"/>
      <c r="E714" s="173"/>
      <c r="F714" s="498">
        <v>46.9</v>
      </c>
      <c r="G714" s="155">
        <v>3.4000000000000002E-2</v>
      </c>
      <c r="H714" s="362">
        <f t="shared" si="80"/>
        <v>1.5946</v>
      </c>
      <c r="I714" s="362">
        <f>F714+H714</f>
        <v>48.494599999999998</v>
      </c>
      <c r="J714" s="362">
        <f t="shared" si="84"/>
        <v>55.768789999999996</v>
      </c>
    </row>
    <row r="715" spans="1:11" s="176" customFormat="1" ht="15">
      <c r="A715" s="430"/>
      <c r="B715" s="325"/>
      <c r="C715" s="154"/>
      <c r="D715" s="361"/>
      <c r="E715" s="173"/>
      <c r="F715" s="498"/>
      <c r="G715" s="155"/>
      <c r="H715" s="362"/>
      <c r="I715" s="362"/>
      <c r="J715" s="362"/>
    </row>
    <row r="716" spans="1:11" s="176" customFormat="1" ht="15">
      <c r="A716" s="432">
        <v>15</v>
      </c>
      <c r="B716" s="329" t="s">
        <v>441</v>
      </c>
      <c r="C716" s="154">
        <v>0</v>
      </c>
      <c r="D716" s="361">
        <v>3.9E-2</v>
      </c>
      <c r="E716" s="173"/>
      <c r="F716" s="478">
        <v>0</v>
      </c>
      <c r="G716" s="155"/>
      <c r="H716" s="362">
        <f t="shared" si="80"/>
        <v>0</v>
      </c>
      <c r="I716" s="362">
        <v>0</v>
      </c>
      <c r="J716" s="362">
        <f>I716*115.5/100</f>
        <v>0</v>
      </c>
    </row>
    <row r="717" spans="1:11" s="176" customFormat="1" ht="15">
      <c r="A717" s="430" t="s">
        <v>34</v>
      </c>
      <c r="B717" s="325" t="s">
        <v>442</v>
      </c>
      <c r="C717" s="154">
        <v>14.626204722360614</v>
      </c>
      <c r="D717" s="361">
        <v>3.9E-2</v>
      </c>
      <c r="E717" s="173">
        <f t="shared" ref="E717:E726" si="85">C717*D717</f>
        <v>0.57042198417206391</v>
      </c>
      <c r="F717" s="498">
        <v>18.422850446910001</v>
      </c>
      <c r="G717" s="155">
        <v>3.4000000000000002E-2</v>
      </c>
      <c r="H717" s="362">
        <f t="shared" si="80"/>
        <v>0.6263769151949401</v>
      </c>
      <c r="I717" s="362">
        <f>F717+H717</f>
        <v>19.04922736210494</v>
      </c>
      <c r="J717" s="362">
        <f>I717*115.5/100</f>
        <v>22.001857603231205</v>
      </c>
    </row>
    <row r="718" spans="1:11" s="176" customFormat="1" ht="15">
      <c r="A718" s="430" t="s">
        <v>22</v>
      </c>
      <c r="B718" s="325" t="s">
        <v>443</v>
      </c>
      <c r="C718" s="154">
        <v>29.133772789962798</v>
      </c>
      <c r="D718" s="361">
        <v>3.9E-2</v>
      </c>
      <c r="E718" s="173">
        <f t="shared" si="85"/>
        <v>1.1362171388085491</v>
      </c>
      <c r="F718" s="498">
        <v>36.706922359379995</v>
      </c>
      <c r="G718" s="155">
        <v>3.4000000000000002E-2</v>
      </c>
      <c r="H718" s="362">
        <f t="shared" si="80"/>
        <v>1.2480353602189198</v>
      </c>
      <c r="I718" s="362">
        <f t="shared" ref="I718:I730" si="86">F718+H718</f>
        <v>37.954957719598916</v>
      </c>
      <c r="J718" s="362">
        <f t="shared" ref="J718:J730" si="87">I718*115.5/100</f>
        <v>43.837976166136748</v>
      </c>
    </row>
    <row r="719" spans="1:11" s="176" customFormat="1" ht="15">
      <c r="A719" s="430" t="s">
        <v>308</v>
      </c>
      <c r="B719" s="325" t="s">
        <v>444</v>
      </c>
      <c r="C719" s="154">
        <v>14.626204722360614</v>
      </c>
      <c r="D719" s="361">
        <v>3.9E-2</v>
      </c>
      <c r="E719" s="173">
        <f t="shared" si="85"/>
        <v>0.57042198417206391</v>
      </c>
      <c r="F719" s="498">
        <v>18.422850446910001</v>
      </c>
      <c r="G719" s="155">
        <v>3.4000000000000002E-2</v>
      </c>
      <c r="H719" s="362">
        <f t="shared" si="80"/>
        <v>0.6263769151949401</v>
      </c>
      <c r="I719" s="362">
        <f t="shared" si="86"/>
        <v>19.04922736210494</v>
      </c>
      <c r="J719" s="362">
        <f t="shared" si="87"/>
        <v>22.001857603231205</v>
      </c>
    </row>
    <row r="720" spans="1:11" s="176" customFormat="1" ht="15">
      <c r="A720" s="430" t="s">
        <v>84</v>
      </c>
      <c r="B720" s="325" t="s">
        <v>445</v>
      </c>
      <c r="C720" s="154">
        <v>22.557912497638437</v>
      </c>
      <c r="D720" s="361">
        <v>3.9E-2</v>
      </c>
      <c r="E720" s="173">
        <f t="shared" si="85"/>
        <v>0.87975858740789903</v>
      </c>
      <c r="F720" s="498">
        <v>28.414904926590001</v>
      </c>
      <c r="G720" s="155">
        <v>3.4000000000000002E-2</v>
      </c>
      <c r="H720" s="362">
        <f t="shared" si="80"/>
        <v>0.9661067675040601</v>
      </c>
      <c r="I720" s="362">
        <f t="shared" si="86"/>
        <v>29.38101169409406</v>
      </c>
      <c r="J720" s="362">
        <f t="shared" si="87"/>
        <v>33.93506850667864</v>
      </c>
    </row>
    <row r="721" spans="1:12" s="176" customFormat="1" ht="15">
      <c r="A721" s="430" t="s">
        <v>273</v>
      </c>
      <c r="B721" s="325" t="s">
        <v>446</v>
      </c>
      <c r="C721" s="154">
        <v>45.132773088813792</v>
      </c>
      <c r="D721" s="361">
        <v>3.9E-2</v>
      </c>
      <c r="E721" s="173">
        <f t="shared" si="85"/>
        <v>1.7601781504637379</v>
      </c>
      <c r="F721" s="498">
        <v>56.864504486789997</v>
      </c>
      <c r="G721" s="155">
        <v>3.4000000000000002E-2</v>
      </c>
      <c r="H721" s="362">
        <f t="shared" si="80"/>
        <v>1.9333931525508601</v>
      </c>
      <c r="I721" s="362">
        <f t="shared" si="86"/>
        <v>58.79789763934086</v>
      </c>
      <c r="J721" s="362">
        <f t="shared" si="87"/>
        <v>67.911571773438695</v>
      </c>
    </row>
    <row r="722" spans="1:12" s="176" customFormat="1" ht="15">
      <c r="A722" s="430" t="s">
        <v>95</v>
      </c>
      <c r="B722" s="325" t="s">
        <v>447</v>
      </c>
      <c r="C722" s="154">
        <v>45.132773088813792</v>
      </c>
      <c r="D722" s="361">
        <v>3.9E-2</v>
      </c>
      <c r="E722" s="173">
        <f t="shared" si="85"/>
        <v>1.7601781504637379</v>
      </c>
      <c r="F722" s="498">
        <v>56.864504486789997</v>
      </c>
      <c r="G722" s="155">
        <v>3.4000000000000002E-2</v>
      </c>
      <c r="H722" s="362">
        <f t="shared" si="80"/>
        <v>1.9333931525508601</v>
      </c>
      <c r="I722" s="362">
        <f t="shared" si="86"/>
        <v>58.79789763934086</v>
      </c>
      <c r="J722" s="362">
        <f t="shared" si="87"/>
        <v>67.911571773438695</v>
      </c>
    </row>
    <row r="723" spans="1:12" s="176" customFormat="1" ht="15">
      <c r="A723" s="430" t="s">
        <v>103</v>
      </c>
      <c r="B723" s="325" t="s">
        <v>448</v>
      </c>
      <c r="C723" s="154">
        <v>18.3886814875565</v>
      </c>
      <c r="D723" s="361">
        <v>3.9E-2</v>
      </c>
      <c r="E723" s="173">
        <f t="shared" si="85"/>
        <v>0.71715857801470351</v>
      </c>
      <c r="F723" s="498">
        <v>23.164450373609998</v>
      </c>
      <c r="G723" s="155">
        <v>3.4000000000000002E-2</v>
      </c>
      <c r="H723" s="362">
        <f t="shared" si="80"/>
        <v>0.78759131270273997</v>
      </c>
      <c r="I723" s="362">
        <f t="shared" si="86"/>
        <v>23.952041686312739</v>
      </c>
      <c r="J723" s="362">
        <f t="shared" si="87"/>
        <v>27.664608147691215</v>
      </c>
    </row>
    <row r="724" spans="1:12" s="176" customFormat="1" ht="15">
      <c r="A724" s="430" t="s">
        <v>122</v>
      </c>
      <c r="B724" s="325" t="s">
        <v>449</v>
      </c>
      <c r="C724" s="154">
        <v>11.016260798996983</v>
      </c>
      <c r="D724" s="361">
        <v>3.9E-2</v>
      </c>
      <c r="E724" s="173">
        <f t="shared" si="85"/>
        <v>0.42963417116088232</v>
      </c>
      <c r="F724" s="498">
        <v>13.877853443999999</v>
      </c>
      <c r="G724" s="155">
        <v>3.4000000000000002E-2</v>
      </c>
      <c r="H724" s="362">
        <f t="shared" si="80"/>
        <v>0.47184701709600002</v>
      </c>
      <c r="I724" s="362">
        <f t="shared" si="86"/>
        <v>14.349700461095999</v>
      </c>
      <c r="J724" s="362">
        <f t="shared" si="87"/>
        <v>16.573904032565878</v>
      </c>
    </row>
    <row r="725" spans="1:12" s="176" customFormat="1" ht="15">
      <c r="A725" s="431" t="s">
        <v>126</v>
      </c>
      <c r="B725" s="326" t="s">
        <v>958</v>
      </c>
      <c r="C725" s="150"/>
      <c r="D725" s="384"/>
      <c r="E725" s="332"/>
      <c r="F725" s="497">
        <v>0</v>
      </c>
      <c r="G725" s="297"/>
      <c r="H725" s="385">
        <v>0</v>
      </c>
      <c r="I725" s="385"/>
      <c r="J725" s="385">
        <v>150</v>
      </c>
    </row>
    <row r="726" spans="1:12" s="176" customFormat="1" ht="15">
      <c r="A726" s="430">
        <v>16</v>
      </c>
      <c r="B726" s="325" t="s">
        <v>450</v>
      </c>
      <c r="C726" s="154">
        <v>2</v>
      </c>
      <c r="D726" s="361">
        <v>3.9E-2</v>
      </c>
      <c r="E726" s="178">
        <f t="shared" si="85"/>
        <v>7.8E-2</v>
      </c>
      <c r="F726" s="498">
        <v>2.5211433756600004</v>
      </c>
      <c r="G726" s="155">
        <v>3.4000000000000002E-2</v>
      </c>
      <c r="H726" s="362">
        <f t="shared" si="80"/>
        <v>8.5718874772440015E-2</v>
      </c>
      <c r="I726" s="362">
        <f t="shared" si="86"/>
        <v>2.6068622504324406</v>
      </c>
      <c r="J726" s="362">
        <f t="shared" si="87"/>
        <v>3.010925899249469</v>
      </c>
    </row>
    <row r="727" spans="1:12" s="176" customFormat="1" ht="15">
      <c r="A727" s="430"/>
      <c r="B727" s="325"/>
      <c r="C727" s="154"/>
      <c r="D727" s="361"/>
      <c r="E727" s="178"/>
      <c r="F727" s="498"/>
      <c r="G727" s="155"/>
      <c r="H727" s="362"/>
      <c r="I727" s="362"/>
      <c r="J727" s="362"/>
    </row>
    <row r="728" spans="1:12" s="265" customFormat="1" ht="12.75" customHeight="1">
      <c r="A728" s="430">
        <v>17</v>
      </c>
      <c r="B728" s="300" t="s">
        <v>451</v>
      </c>
      <c r="C728" s="156"/>
      <c r="D728" s="361"/>
      <c r="E728" s="300"/>
      <c r="F728" s="478">
        <v>0</v>
      </c>
      <c r="G728" s="155"/>
      <c r="H728" s="344"/>
      <c r="I728" s="362">
        <f t="shared" si="86"/>
        <v>0</v>
      </c>
      <c r="J728" s="362">
        <f t="shared" si="87"/>
        <v>0</v>
      </c>
    </row>
    <row r="729" spans="1:12" s="265" customFormat="1" ht="12.75" customHeight="1">
      <c r="A729" s="430" t="s">
        <v>34</v>
      </c>
      <c r="B729" s="169" t="s">
        <v>885</v>
      </c>
      <c r="C729" s="156"/>
      <c r="D729" s="361">
        <v>3.9E-2</v>
      </c>
      <c r="E729" s="300"/>
      <c r="F729" s="498">
        <v>1167.0349556174401</v>
      </c>
      <c r="G729" s="155">
        <v>3.4000000000000002E-2</v>
      </c>
      <c r="H729" s="362">
        <f t="shared" ref="H729:H730" si="88">F729*G729</f>
        <v>39.679188490992964</v>
      </c>
      <c r="I729" s="362">
        <f t="shared" si="86"/>
        <v>1206.7141441084332</v>
      </c>
      <c r="J729" s="362">
        <f t="shared" si="87"/>
        <v>1393.7548364452405</v>
      </c>
      <c r="L729" s="266"/>
    </row>
    <row r="730" spans="1:12" s="265" customFormat="1" ht="12.75" customHeight="1">
      <c r="A730" s="430" t="s">
        <v>22</v>
      </c>
      <c r="B730" s="169" t="s">
        <v>452</v>
      </c>
      <c r="C730" s="156"/>
      <c r="D730" s="361">
        <v>3.9E-2</v>
      </c>
      <c r="E730" s="300"/>
      <c r="F730" s="498">
        <v>350.11511263637993</v>
      </c>
      <c r="G730" s="155">
        <v>3.4000000000000002E-2</v>
      </c>
      <c r="H730" s="362">
        <f t="shared" si="88"/>
        <v>11.903913829636918</v>
      </c>
      <c r="I730" s="362">
        <f t="shared" si="86"/>
        <v>362.01902646601684</v>
      </c>
      <c r="J730" s="362">
        <f t="shared" si="87"/>
        <v>418.13197556824946</v>
      </c>
    </row>
    <row r="731" spans="1:12" ht="15">
      <c r="A731" s="465" t="s">
        <v>645</v>
      </c>
      <c r="B731" s="465"/>
      <c r="D731" s="366"/>
      <c r="G731" s="366"/>
    </row>
    <row r="732" spans="1:12" ht="15">
      <c r="A732" s="465" t="s">
        <v>861</v>
      </c>
      <c r="B732" s="465"/>
      <c r="D732" s="366"/>
      <c r="G732" s="366"/>
    </row>
    <row r="733" spans="1:12" ht="15.75" thickBot="1">
      <c r="A733" s="295"/>
      <c r="B733" s="295"/>
      <c r="D733" s="366"/>
      <c r="G733" s="366"/>
    </row>
    <row r="734" spans="1:12" ht="44.25" customHeight="1" thickBot="1">
      <c r="A734" s="227"/>
      <c r="B734" s="198" t="s">
        <v>29</v>
      </c>
      <c r="C734" s="367" t="s">
        <v>30</v>
      </c>
      <c r="D734" s="368"/>
      <c r="E734" s="305" t="s">
        <v>31</v>
      </c>
      <c r="F734" s="469" t="s">
        <v>798</v>
      </c>
      <c r="G734" s="368"/>
      <c r="H734" s="369" t="s">
        <v>4</v>
      </c>
      <c r="I734" s="203" t="s">
        <v>799</v>
      </c>
      <c r="J734" s="204" t="s">
        <v>952</v>
      </c>
    </row>
    <row r="735" spans="1:12" s="176" customFormat="1" ht="15">
      <c r="A735" s="432" t="s">
        <v>453</v>
      </c>
      <c r="B735" s="306" t="s">
        <v>454</v>
      </c>
      <c r="C735" s="207">
        <v>321</v>
      </c>
      <c r="D735" s="370">
        <v>3.9E-2</v>
      </c>
      <c r="E735" s="173">
        <f t="shared" ref="E735:E760" si="89">C735*D735</f>
        <v>12.519</v>
      </c>
      <c r="F735" s="478"/>
      <c r="G735" s="370"/>
      <c r="H735" s="211"/>
      <c r="I735" s="211"/>
      <c r="J735" s="212"/>
    </row>
    <row r="736" spans="1:12" s="176" customFormat="1" ht="15">
      <c r="A736" s="430"/>
      <c r="B736" s="371" t="s">
        <v>455</v>
      </c>
      <c r="C736" s="154">
        <v>500</v>
      </c>
      <c r="D736" s="361">
        <v>3.9E-2</v>
      </c>
      <c r="E736" s="173">
        <f t="shared" si="89"/>
        <v>19.5</v>
      </c>
      <c r="F736" s="478"/>
      <c r="G736" s="361"/>
      <c r="H736" s="181"/>
      <c r="I736" s="181"/>
      <c r="J736" s="165"/>
    </row>
    <row r="737" spans="1:10" s="176" customFormat="1" ht="29.25">
      <c r="A737" s="430"/>
      <c r="B737" s="325" t="s">
        <v>456</v>
      </c>
      <c r="C737" s="154">
        <v>1000</v>
      </c>
      <c r="D737" s="361">
        <v>3.9E-2</v>
      </c>
      <c r="E737" s="173">
        <f t="shared" si="89"/>
        <v>39</v>
      </c>
      <c r="F737" s="478">
        <v>1259.8431005241898</v>
      </c>
      <c r="G737" s="155">
        <v>3.4000000000000002E-2</v>
      </c>
      <c r="H737" s="165">
        <f>F737*G737</f>
        <v>42.834665417822457</v>
      </c>
      <c r="I737" s="165">
        <f>F737+H737</f>
        <v>1302.6777659420122</v>
      </c>
      <c r="J737" s="165">
        <f>I737*115/100</f>
        <v>1498.0794308333141</v>
      </c>
    </row>
    <row r="738" spans="1:10" s="176" customFormat="1" ht="15">
      <c r="A738" s="430"/>
      <c r="B738" s="325" t="s">
        <v>457</v>
      </c>
      <c r="C738" s="154">
        <v>350</v>
      </c>
      <c r="D738" s="361">
        <v>3.9E-2</v>
      </c>
      <c r="E738" s="173">
        <f t="shared" si="89"/>
        <v>13.65</v>
      </c>
      <c r="F738" s="478">
        <v>440.94566342735993</v>
      </c>
      <c r="G738" s="155">
        <v>3.4000000000000002E-2</v>
      </c>
      <c r="H738" s="165">
        <f t="shared" ref="H738:H801" si="90">F738*G738</f>
        <v>14.99215255653024</v>
      </c>
      <c r="I738" s="165">
        <f t="shared" ref="I738:I743" si="91">F738+H738</f>
        <v>455.93781598389018</v>
      </c>
      <c r="J738" s="165">
        <f t="shared" ref="J738:J784" si="92">I738*115/100</f>
        <v>524.32848838147368</v>
      </c>
    </row>
    <row r="739" spans="1:10" s="176" customFormat="1" ht="15">
      <c r="A739" s="430"/>
      <c r="B739" s="325" t="s">
        <v>458</v>
      </c>
      <c r="C739" s="154">
        <v>1000</v>
      </c>
      <c r="D739" s="361">
        <v>0</v>
      </c>
      <c r="E739" s="173">
        <f t="shared" si="89"/>
        <v>0</v>
      </c>
      <c r="F739" s="478">
        <v>1212.55431491376</v>
      </c>
      <c r="G739" s="155">
        <v>3.4000000000000002E-2</v>
      </c>
      <c r="H739" s="165">
        <f t="shared" si="90"/>
        <v>41.226846707067843</v>
      </c>
      <c r="I739" s="165">
        <f t="shared" si="91"/>
        <v>1253.7811616208278</v>
      </c>
      <c r="J739" s="165">
        <f t="shared" si="92"/>
        <v>1441.8483358639519</v>
      </c>
    </row>
    <row r="740" spans="1:10" s="176" customFormat="1" ht="15">
      <c r="A740" s="430"/>
      <c r="B740" s="171" t="s">
        <v>459</v>
      </c>
      <c r="C740" s="372">
        <v>300</v>
      </c>
      <c r="D740" s="361">
        <v>0</v>
      </c>
      <c r="E740" s="173">
        <f>C740*D740</f>
        <v>0</v>
      </c>
      <c r="F740" s="478">
        <v>363.76166852298002</v>
      </c>
      <c r="G740" s="155">
        <v>3.4000000000000002E-2</v>
      </c>
      <c r="H740" s="165">
        <f t="shared" si="90"/>
        <v>12.367896729781322</v>
      </c>
      <c r="I740" s="165">
        <f t="shared" si="91"/>
        <v>376.12956525276132</v>
      </c>
      <c r="J740" s="165">
        <f t="shared" si="92"/>
        <v>432.54900004067554</v>
      </c>
    </row>
    <row r="741" spans="1:10" s="176" customFormat="1" ht="15">
      <c r="A741" s="430"/>
      <c r="B741" s="171" t="s">
        <v>460</v>
      </c>
      <c r="C741" s="372">
        <v>5000</v>
      </c>
      <c r="D741" s="361">
        <v>0.2</v>
      </c>
      <c r="E741" s="173">
        <f>C741*D741</f>
        <v>1000</v>
      </c>
      <c r="F741" s="478">
        <v>6258</v>
      </c>
      <c r="G741" s="155">
        <v>3.4000000000000002E-2</v>
      </c>
      <c r="H741" s="165">
        <f t="shared" si="90"/>
        <v>212.77200000000002</v>
      </c>
      <c r="I741" s="165">
        <f t="shared" si="91"/>
        <v>6470.7719999999999</v>
      </c>
      <c r="J741" s="165">
        <f t="shared" si="92"/>
        <v>7441.3878000000004</v>
      </c>
    </row>
    <row r="742" spans="1:10" s="176" customFormat="1" ht="15">
      <c r="A742" s="430"/>
      <c r="B742" s="171" t="s">
        <v>461</v>
      </c>
      <c r="C742" s="372"/>
      <c r="D742" s="361"/>
      <c r="E742" s="173"/>
      <c r="F742" s="478">
        <v>0</v>
      </c>
      <c r="G742" s="361"/>
      <c r="H742" s="165">
        <f t="shared" si="90"/>
        <v>0</v>
      </c>
      <c r="I742" s="165">
        <f t="shared" si="91"/>
        <v>0</v>
      </c>
      <c r="J742" s="165">
        <f t="shared" si="92"/>
        <v>0</v>
      </c>
    </row>
    <row r="743" spans="1:10" s="176" customFormat="1" ht="15">
      <c r="A743" s="430"/>
      <c r="B743" s="171" t="s">
        <v>462</v>
      </c>
      <c r="C743" s="372"/>
      <c r="E743" s="173"/>
      <c r="F743" s="478">
        <v>0</v>
      </c>
      <c r="G743" s="361"/>
      <c r="H743" s="165">
        <f t="shared" si="90"/>
        <v>0</v>
      </c>
      <c r="I743" s="165">
        <f t="shared" si="91"/>
        <v>0</v>
      </c>
      <c r="J743" s="165">
        <f t="shared" si="92"/>
        <v>0</v>
      </c>
    </row>
    <row r="744" spans="1:10" s="176" customFormat="1" ht="15">
      <c r="A744" s="430"/>
      <c r="B744" s="333" t="s">
        <v>463</v>
      </c>
      <c r="C744" s="372"/>
      <c r="D744" s="361"/>
      <c r="E744" s="173"/>
      <c r="F744" s="478"/>
      <c r="G744" s="361"/>
      <c r="H744" s="165"/>
      <c r="I744" s="165"/>
      <c r="J744" s="165">
        <f t="shared" si="92"/>
        <v>0</v>
      </c>
    </row>
    <row r="745" spans="1:10" s="176" customFormat="1" ht="15">
      <c r="A745" s="430"/>
      <c r="B745" s="171" t="s">
        <v>464</v>
      </c>
      <c r="C745" s="372"/>
      <c r="D745" s="361"/>
      <c r="E745" s="173"/>
      <c r="F745" s="478">
        <v>312.89999999999998</v>
      </c>
      <c r="G745" s="155">
        <v>3.4000000000000002E-2</v>
      </c>
      <c r="H745" s="165">
        <f>F745*G745</f>
        <v>10.6386</v>
      </c>
      <c r="I745" s="165">
        <f>F745+H745</f>
        <v>323.53859999999997</v>
      </c>
      <c r="J745" s="165">
        <f t="shared" si="92"/>
        <v>372.06939</v>
      </c>
    </row>
    <row r="746" spans="1:10" s="176" customFormat="1" ht="15">
      <c r="A746" s="430"/>
      <c r="B746" s="171" t="s">
        <v>465</v>
      </c>
      <c r="C746" s="372"/>
      <c r="D746" s="361"/>
      <c r="E746" s="173"/>
      <c r="F746" s="478">
        <v>104.3</v>
      </c>
      <c r="G746" s="155">
        <v>3.4000000000000002E-2</v>
      </c>
      <c r="H746" s="165">
        <f>F746*G746</f>
        <v>3.5462000000000002</v>
      </c>
      <c r="I746" s="165">
        <f>F746+H746</f>
        <v>107.8462</v>
      </c>
      <c r="J746" s="165">
        <f t="shared" si="92"/>
        <v>124.02312999999999</v>
      </c>
    </row>
    <row r="747" spans="1:10" s="176" customFormat="1" ht="15">
      <c r="A747" s="430"/>
      <c r="B747" s="333" t="s">
        <v>466</v>
      </c>
      <c r="C747" s="372"/>
      <c r="D747" s="361"/>
      <c r="E747" s="173"/>
      <c r="F747" s="478"/>
      <c r="G747" s="361"/>
      <c r="H747" s="165"/>
      <c r="I747" s="165"/>
      <c r="J747" s="165">
        <f t="shared" si="92"/>
        <v>0</v>
      </c>
    </row>
    <row r="748" spans="1:10" s="176" customFormat="1" ht="15">
      <c r="A748" s="430"/>
      <c r="B748" s="171" t="s">
        <v>467</v>
      </c>
      <c r="C748" s="372"/>
      <c r="D748" s="361"/>
      <c r="E748" s="173"/>
      <c r="F748" s="478">
        <v>260.75</v>
      </c>
      <c r="G748" s="155">
        <v>3.4000000000000002E-2</v>
      </c>
      <c r="H748" s="165">
        <f>F748*G748</f>
        <v>8.8655000000000008</v>
      </c>
      <c r="I748" s="165">
        <f>F748+H748</f>
        <v>269.6155</v>
      </c>
      <c r="J748" s="165">
        <f t="shared" si="92"/>
        <v>310.05782500000004</v>
      </c>
    </row>
    <row r="749" spans="1:10" s="176" customFormat="1" ht="15">
      <c r="A749" s="430"/>
      <c r="B749" s="333" t="s">
        <v>468</v>
      </c>
      <c r="C749" s="372"/>
      <c r="D749" s="361"/>
      <c r="E749" s="173"/>
      <c r="F749" s="478">
        <v>0</v>
      </c>
      <c r="G749" s="361"/>
      <c r="H749" s="165">
        <f t="shared" ref="H749:H784" si="93">F749*G749</f>
        <v>0</v>
      </c>
      <c r="I749" s="165">
        <f t="shared" ref="I749:I784" si="94">F749+H749</f>
        <v>0</v>
      </c>
      <c r="J749" s="165">
        <f t="shared" si="92"/>
        <v>0</v>
      </c>
    </row>
    <row r="750" spans="1:10" s="176" customFormat="1" ht="15">
      <c r="A750" s="430"/>
      <c r="B750" s="171" t="s">
        <v>469</v>
      </c>
      <c r="C750" s="372"/>
      <c r="D750" s="361"/>
      <c r="E750" s="173"/>
      <c r="F750" s="478">
        <v>260.75</v>
      </c>
      <c r="G750" s="155">
        <v>3.4000000000000002E-2</v>
      </c>
      <c r="H750" s="165">
        <f t="shared" si="93"/>
        <v>8.8655000000000008</v>
      </c>
      <c r="I750" s="165">
        <f t="shared" si="94"/>
        <v>269.6155</v>
      </c>
      <c r="J750" s="165">
        <f t="shared" si="92"/>
        <v>310.05782500000004</v>
      </c>
    </row>
    <row r="751" spans="1:10" s="176" customFormat="1" ht="15">
      <c r="A751" s="430"/>
      <c r="B751" s="171" t="s">
        <v>470</v>
      </c>
      <c r="C751" s="372"/>
      <c r="D751" s="361"/>
      <c r="E751" s="173"/>
      <c r="F751" s="478">
        <v>521.5</v>
      </c>
      <c r="G751" s="155">
        <v>3.4000000000000002E-2</v>
      </c>
      <c r="H751" s="165">
        <f t="shared" si="93"/>
        <v>17.731000000000002</v>
      </c>
      <c r="I751" s="165">
        <f t="shared" si="94"/>
        <v>539.23099999999999</v>
      </c>
      <c r="J751" s="165">
        <f t="shared" si="92"/>
        <v>620.11565000000007</v>
      </c>
    </row>
    <row r="752" spans="1:10" s="176" customFormat="1" ht="15">
      <c r="A752" s="430"/>
      <c r="B752" s="333" t="s">
        <v>471</v>
      </c>
      <c r="C752" s="372"/>
      <c r="D752" s="361"/>
      <c r="E752" s="173"/>
      <c r="F752" s="478">
        <v>0</v>
      </c>
      <c r="G752" s="361"/>
      <c r="H752" s="165">
        <f t="shared" si="93"/>
        <v>0</v>
      </c>
      <c r="I752" s="165">
        <f t="shared" si="94"/>
        <v>0</v>
      </c>
      <c r="J752" s="165">
        <f t="shared" si="92"/>
        <v>0</v>
      </c>
    </row>
    <row r="753" spans="1:10" s="176" customFormat="1" ht="15">
      <c r="A753" s="430"/>
      <c r="B753" s="171" t="s">
        <v>469</v>
      </c>
      <c r="C753" s="372"/>
      <c r="D753" s="361"/>
      <c r="E753" s="173"/>
      <c r="F753" s="478">
        <v>260.75</v>
      </c>
      <c r="G753" s="155">
        <v>3.4000000000000002E-2</v>
      </c>
      <c r="H753" s="165">
        <f t="shared" si="93"/>
        <v>8.8655000000000008</v>
      </c>
      <c r="I753" s="165">
        <f t="shared" si="94"/>
        <v>269.6155</v>
      </c>
      <c r="J753" s="165">
        <f t="shared" si="92"/>
        <v>310.05782500000004</v>
      </c>
    </row>
    <row r="754" spans="1:10" s="176" customFormat="1" ht="15">
      <c r="A754" s="430"/>
      <c r="B754" s="171" t="s">
        <v>472</v>
      </c>
      <c r="C754" s="372"/>
      <c r="D754" s="361"/>
      <c r="E754" s="173"/>
      <c r="F754" s="478">
        <v>521.5</v>
      </c>
      <c r="G754" s="155">
        <v>3.4000000000000002E-2</v>
      </c>
      <c r="H754" s="165">
        <f t="shared" si="93"/>
        <v>17.731000000000002</v>
      </c>
      <c r="I754" s="165">
        <f t="shared" si="94"/>
        <v>539.23099999999999</v>
      </c>
      <c r="J754" s="165">
        <f t="shared" si="92"/>
        <v>620.11565000000007</v>
      </c>
    </row>
    <row r="755" spans="1:10" s="176" customFormat="1" ht="15">
      <c r="A755" s="430"/>
      <c r="B755" s="171" t="s">
        <v>473</v>
      </c>
      <c r="C755" s="372"/>
      <c r="D755" s="361"/>
      <c r="E755" s="173"/>
      <c r="F755" s="478">
        <v>1043</v>
      </c>
      <c r="G755" s="155">
        <v>3.4000000000000002E-2</v>
      </c>
      <c r="H755" s="165">
        <f t="shared" si="93"/>
        <v>35.462000000000003</v>
      </c>
      <c r="I755" s="165">
        <f t="shared" si="94"/>
        <v>1078.462</v>
      </c>
      <c r="J755" s="165">
        <f t="shared" si="92"/>
        <v>1240.2313000000001</v>
      </c>
    </row>
    <row r="756" spans="1:10" s="176" customFormat="1" ht="15">
      <c r="A756" s="430"/>
      <c r="B756" s="373" t="s">
        <v>474</v>
      </c>
      <c r="C756" s="372"/>
      <c r="D756" s="361"/>
      <c r="E756" s="173"/>
      <c r="F756" s="478">
        <v>0</v>
      </c>
      <c r="G756" s="361"/>
      <c r="H756" s="165">
        <f t="shared" si="93"/>
        <v>0</v>
      </c>
      <c r="I756" s="165">
        <f t="shared" si="94"/>
        <v>0</v>
      </c>
      <c r="J756" s="165">
        <f t="shared" si="92"/>
        <v>0</v>
      </c>
    </row>
    <row r="757" spans="1:10" s="176" customFormat="1" ht="15">
      <c r="A757" s="430"/>
      <c r="B757" s="171" t="s">
        <v>469</v>
      </c>
      <c r="C757" s="372"/>
      <c r="D757" s="361"/>
      <c r="E757" s="173"/>
      <c r="F757" s="478">
        <v>260.75</v>
      </c>
      <c r="G757" s="155">
        <v>3.4000000000000002E-2</v>
      </c>
      <c r="H757" s="165">
        <f t="shared" si="93"/>
        <v>8.8655000000000008</v>
      </c>
      <c r="I757" s="165">
        <f t="shared" si="94"/>
        <v>269.6155</v>
      </c>
      <c r="J757" s="165">
        <f t="shared" si="92"/>
        <v>310.05782500000004</v>
      </c>
    </row>
    <row r="758" spans="1:10" s="176" customFormat="1" ht="28.5">
      <c r="A758" s="430"/>
      <c r="B758" s="171" t="s">
        <v>475</v>
      </c>
      <c r="C758" s="372"/>
      <c r="D758" s="361"/>
      <c r="E758" s="173"/>
      <c r="F758" s="478">
        <v>1043</v>
      </c>
      <c r="G758" s="155">
        <v>3.4000000000000002E-2</v>
      </c>
      <c r="H758" s="165">
        <f t="shared" si="93"/>
        <v>35.462000000000003</v>
      </c>
      <c r="I758" s="165">
        <f t="shared" si="94"/>
        <v>1078.462</v>
      </c>
      <c r="J758" s="165">
        <f t="shared" si="92"/>
        <v>1240.2313000000001</v>
      </c>
    </row>
    <row r="759" spans="1:10" s="176" customFormat="1" ht="15">
      <c r="A759" s="430"/>
      <c r="B759" s="373" t="s">
        <v>476</v>
      </c>
      <c r="C759" s="372"/>
      <c r="D759" s="361"/>
      <c r="E759" s="173">
        <f t="shared" si="89"/>
        <v>0</v>
      </c>
      <c r="F759" s="478">
        <v>0</v>
      </c>
      <c r="G759" s="361"/>
      <c r="H759" s="165">
        <f t="shared" si="93"/>
        <v>0</v>
      </c>
      <c r="I759" s="165">
        <f t="shared" si="94"/>
        <v>0</v>
      </c>
      <c r="J759" s="165">
        <f t="shared" si="92"/>
        <v>0</v>
      </c>
    </row>
    <row r="760" spans="1:10" s="176" customFormat="1" ht="15">
      <c r="A760" s="430"/>
      <c r="B760" s="171" t="s">
        <v>469</v>
      </c>
      <c r="C760" s="372"/>
      <c r="D760" s="361"/>
      <c r="E760" s="173">
        <f t="shared" si="89"/>
        <v>0</v>
      </c>
      <c r="F760" s="478">
        <v>260.75</v>
      </c>
      <c r="G760" s="155">
        <v>3.4000000000000002E-2</v>
      </c>
      <c r="H760" s="165">
        <f t="shared" si="93"/>
        <v>8.8655000000000008</v>
      </c>
      <c r="I760" s="165">
        <f t="shared" si="94"/>
        <v>269.6155</v>
      </c>
      <c r="J760" s="165">
        <f t="shared" si="92"/>
        <v>310.05782500000004</v>
      </c>
    </row>
    <row r="761" spans="1:10" s="176" customFormat="1" ht="15">
      <c r="A761" s="430"/>
      <c r="B761" s="171" t="s">
        <v>477</v>
      </c>
      <c r="C761" s="372"/>
      <c r="D761" s="361"/>
      <c r="E761" s="171"/>
      <c r="F761" s="478">
        <v>104.3</v>
      </c>
      <c r="G761" s="155">
        <v>3.4000000000000002E-2</v>
      </c>
      <c r="H761" s="165">
        <f t="shared" si="93"/>
        <v>3.5462000000000002</v>
      </c>
      <c r="I761" s="165">
        <f t="shared" si="94"/>
        <v>107.8462</v>
      </c>
      <c r="J761" s="165">
        <f t="shared" si="92"/>
        <v>124.02312999999999</v>
      </c>
    </row>
    <row r="762" spans="1:10" s="176" customFormat="1" ht="15">
      <c r="A762" s="430"/>
      <c r="B762" s="171" t="s">
        <v>478</v>
      </c>
      <c r="C762" s="372"/>
      <c r="D762" s="361"/>
      <c r="E762" s="171"/>
      <c r="F762" s="478">
        <v>1043</v>
      </c>
      <c r="G762" s="155">
        <v>3.4000000000000002E-2</v>
      </c>
      <c r="H762" s="165">
        <f t="shared" si="93"/>
        <v>35.462000000000003</v>
      </c>
      <c r="I762" s="165">
        <f t="shared" si="94"/>
        <v>1078.462</v>
      </c>
      <c r="J762" s="165">
        <f t="shared" si="92"/>
        <v>1240.2313000000001</v>
      </c>
    </row>
    <row r="763" spans="1:10" s="176" customFormat="1" ht="15">
      <c r="A763" s="430"/>
      <c r="B763" s="373" t="s">
        <v>479</v>
      </c>
      <c r="C763" s="372"/>
      <c r="D763" s="361"/>
      <c r="E763" s="171"/>
      <c r="F763" s="478"/>
      <c r="G763" s="361"/>
      <c r="H763" s="165">
        <f t="shared" si="93"/>
        <v>0</v>
      </c>
      <c r="I763" s="165">
        <f t="shared" si="94"/>
        <v>0</v>
      </c>
      <c r="J763" s="165">
        <f t="shared" si="92"/>
        <v>0</v>
      </c>
    </row>
    <row r="764" spans="1:10" s="176" customFormat="1" ht="15">
      <c r="A764" s="430"/>
      <c r="B764" s="171" t="s">
        <v>469</v>
      </c>
      <c r="C764" s="372"/>
      <c r="D764" s="361"/>
      <c r="E764" s="171"/>
      <c r="F764" s="478">
        <v>260.75</v>
      </c>
      <c r="G764" s="155">
        <v>3.4000000000000002E-2</v>
      </c>
      <c r="H764" s="165">
        <f t="shared" si="93"/>
        <v>8.8655000000000008</v>
      </c>
      <c r="I764" s="165">
        <f t="shared" si="94"/>
        <v>269.6155</v>
      </c>
      <c r="J764" s="165">
        <f t="shared" si="92"/>
        <v>310.05782500000004</v>
      </c>
    </row>
    <row r="765" spans="1:10" s="176" customFormat="1" ht="15">
      <c r="A765" s="430"/>
      <c r="B765" s="171" t="s">
        <v>480</v>
      </c>
      <c r="C765" s="372"/>
      <c r="D765" s="361"/>
      <c r="E765" s="171"/>
      <c r="F765" s="478">
        <v>1043</v>
      </c>
      <c r="G765" s="155">
        <v>3.4000000000000002E-2</v>
      </c>
      <c r="H765" s="165">
        <f t="shared" si="93"/>
        <v>35.462000000000003</v>
      </c>
      <c r="I765" s="165">
        <f t="shared" si="94"/>
        <v>1078.462</v>
      </c>
      <c r="J765" s="165">
        <f t="shared" si="92"/>
        <v>1240.2313000000001</v>
      </c>
    </row>
    <row r="766" spans="1:10" s="176" customFormat="1" ht="15">
      <c r="A766" s="430"/>
      <c r="B766" s="171" t="s">
        <v>481</v>
      </c>
      <c r="C766" s="372"/>
      <c r="D766" s="361"/>
      <c r="E766" s="171"/>
      <c r="F766" s="478">
        <v>104.3</v>
      </c>
      <c r="G766" s="155">
        <v>3.4000000000000002E-2</v>
      </c>
      <c r="H766" s="165">
        <f t="shared" si="93"/>
        <v>3.5462000000000002</v>
      </c>
      <c r="I766" s="165">
        <f t="shared" si="94"/>
        <v>107.8462</v>
      </c>
      <c r="J766" s="165">
        <f t="shared" si="92"/>
        <v>124.02312999999999</v>
      </c>
    </row>
    <row r="767" spans="1:10" s="176" customFormat="1" ht="15">
      <c r="A767" s="430"/>
      <c r="B767" s="373" t="s">
        <v>482</v>
      </c>
      <c r="C767" s="372"/>
      <c r="D767" s="361"/>
      <c r="E767" s="171"/>
      <c r="F767" s="478"/>
      <c r="G767" s="361"/>
      <c r="H767" s="165">
        <f t="shared" si="93"/>
        <v>0</v>
      </c>
      <c r="I767" s="165">
        <f t="shared" si="94"/>
        <v>0</v>
      </c>
      <c r="J767" s="165">
        <f t="shared" si="92"/>
        <v>0</v>
      </c>
    </row>
    <row r="768" spans="1:10" s="176" customFormat="1" ht="15">
      <c r="A768" s="430"/>
      <c r="B768" s="171" t="s">
        <v>483</v>
      </c>
      <c r="C768" s="372"/>
      <c r="D768" s="361"/>
      <c r="E768" s="171"/>
      <c r="F768" s="478">
        <v>260.75</v>
      </c>
      <c r="G768" s="155">
        <v>3.4000000000000002E-2</v>
      </c>
      <c r="H768" s="165">
        <f t="shared" si="93"/>
        <v>8.8655000000000008</v>
      </c>
      <c r="I768" s="165">
        <f t="shared" si="94"/>
        <v>269.6155</v>
      </c>
      <c r="J768" s="165">
        <f t="shared" si="92"/>
        <v>310.05782500000004</v>
      </c>
    </row>
    <row r="769" spans="1:10" s="176" customFormat="1" ht="15">
      <c r="A769" s="430"/>
      <c r="B769" s="171" t="s">
        <v>484</v>
      </c>
      <c r="C769" s="372"/>
      <c r="D769" s="361"/>
      <c r="E769" s="171"/>
      <c r="F769" s="478">
        <v>1043</v>
      </c>
      <c r="G769" s="155">
        <v>3.4000000000000002E-2</v>
      </c>
      <c r="H769" s="165">
        <f t="shared" si="93"/>
        <v>35.462000000000003</v>
      </c>
      <c r="I769" s="165">
        <f t="shared" si="94"/>
        <v>1078.462</v>
      </c>
      <c r="J769" s="165">
        <f t="shared" si="92"/>
        <v>1240.2313000000001</v>
      </c>
    </row>
    <row r="770" spans="1:10" s="176" customFormat="1" ht="15">
      <c r="A770" s="430"/>
      <c r="B770" s="373" t="s">
        <v>485</v>
      </c>
      <c r="C770" s="372"/>
      <c r="D770" s="361"/>
      <c r="E770" s="171"/>
      <c r="F770" s="478"/>
      <c r="G770" s="361"/>
      <c r="H770" s="165">
        <f t="shared" si="93"/>
        <v>0</v>
      </c>
      <c r="I770" s="165">
        <f t="shared" si="94"/>
        <v>0</v>
      </c>
      <c r="J770" s="165">
        <f t="shared" si="92"/>
        <v>0</v>
      </c>
    </row>
    <row r="771" spans="1:10" s="176" customFormat="1" ht="15">
      <c r="A771" s="430"/>
      <c r="B771" s="171" t="s">
        <v>469</v>
      </c>
      <c r="C771" s="372"/>
      <c r="D771" s="361"/>
      <c r="E771" s="171"/>
      <c r="F771" s="478">
        <v>260.75</v>
      </c>
      <c r="G771" s="155">
        <v>3.4000000000000002E-2</v>
      </c>
      <c r="H771" s="165">
        <f t="shared" si="93"/>
        <v>8.8655000000000008</v>
      </c>
      <c r="I771" s="165">
        <f t="shared" si="94"/>
        <v>269.6155</v>
      </c>
      <c r="J771" s="165">
        <f t="shared" si="92"/>
        <v>310.05782500000004</v>
      </c>
    </row>
    <row r="772" spans="1:10" s="176" customFormat="1" ht="15">
      <c r="A772" s="430"/>
      <c r="B772" s="171" t="s">
        <v>480</v>
      </c>
      <c r="C772" s="372"/>
      <c r="D772" s="361"/>
      <c r="E772" s="171"/>
      <c r="F772" s="478">
        <v>1043</v>
      </c>
      <c r="G772" s="155">
        <v>3.4000000000000002E-2</v>
      </c>
      <c r="H772" s="165">
        <f t="shared" si="93"/>
        <v>35.462000000000003</v>
      </c>
      <c r="I772" s="165">
        <f t="shared" si="94"/>
        <v>1078.462</v>
      </c>
      <c r="J772" s="165">
        <f t="shared" si="92"/>
        <v>1240.2313000000001</v>
      </c>
    </row>
    <row r="773" spans="1:10" s="176" customFormat="1" ht="15">
      <c r="A773" s="430"/>
      <c r="B773" s="373" t="s">
        <v>486</v>
      </c>
      <c r="C773" s="372"/>
      <c r="D773" s="361"/>
      <c r="E773" s="171"/>
      <c r="F773" s="478"/>
      <c r="G773" s="361"/>
      <c r="H773" s="165">
        <f t="shared" si="93"/>
        <v>0</v>
      </c>
      <c r="I773" s="165">
        <f t="shared" si="94"/>
        <v>0</v>
      </c>
      <c r="J773" s="165">
        <f t="shared" si="92"/>
        <v>0</v>
      </c>
    </row>
    <row r="774" spans="1:10" s="176" customFormat="1" ht="15">
      <c r="A774" s="430"/>
      <c r="B774" s="171" t="s">
        <v>469</v>
      </c>
      <c r="C774" s="372"/>
      <c r="D774" s="361"/>
      <c r="E774" s="171"/>
      <c r="F774" s="478">
        <v>260.75</v>
      </c>
      <c r="G774" s="155">
        <v>3.4000000000000002E-2</v>
      </c>
      <c r="H774" s="165">
        <f t="shared" si="93"/>
        <v>8.8655000000000008</v>
      </c>
      <c r="I774" s="165">
        <f t="shared" si="94"/>
        <v>269.6155</v>
      </c>
      <c r="J774" s="165">
        <f t="shared" si="92"/>
        <v>310.05782500000004</v>
      </c>
    </row>
    <row r="775" spans="1:10" s="176" customFormat="1" ht="15">
      <c r="A775" s="430"/>
      <c r="B775" s="171" t="s">
        <v>480</v>
      </c>
      <c r="C775" s="372"/>
      <c r="D775" s="361"/>
      <c r="E775" s="171"/>
      <c r="F775" s="478">
        <v>1043</v>
      </c>
      <c r="G775" s="155">
        <v>3.4000000000000002E-2</v>
      </c>
      <c r="H775" s="165">
        <f t="shared" si="93"/>
        <v>35.462000000000003</v>
      </c>
      <c r="I775" s="165">
        <f t="shared" si="94"/>
        <v>1078.462</v>
      </c>
      <c r="J775" s="165">
        <f t="shared" si="92"/>
        <v>1240.2313000000001</v>
      </c>
    </row>
    <row r="776" spans="1:10" s="176" customFormat="1" ht="15">
      <c r="A776" s="430"/>
      <c r="B776" s="373" t="s">
        <v>487</v>
      </c>
      <c r="C776" s="372"/>
      <c r="D776" s="361"/>
      <c r="E776" s="171"/>
      <c r="F776" s="478"/>
      <c r="G776" s="361"/>
      <c r="H776" s="165">
        <f t="shared" si="93"/>
        <v>0</v>
      </c>
      <c r="I776" s="165">
        <f t="shared" si="94"/>
        <v>0</v>
      </c>
      <c r="J776" s="165">
        <f t="shared" si="92"/>
        <v>0</v>
      </c>
    </row>
    <row r="777" spans="1:10" s="176" customFormat="1" ht="15">
      <c r="A777" s="430"/>
      <c r="B777" s="171" t="s">
        <v>469</v>
      </c>
      <c r="C777" s="372"/>
      <c r="D777" s="361"/>
      <c r="E777" s="171"/>
      <c r="F777" s="478">
        <v>260.75</v>
      </c>
      <c r="G777" s="155">
        <v>3.4000000000000002E-2</v>
      </c>
      <c r="H777" s="165">
        <f t="shared" si="93"/>
        <v>8.8655000000000008</v>
      </c>
      <c r="I777" s="165">
        <f t="shared" si="94"/>
        <v>269.6155</v>
      </c>
      <c r="J777" s="165">
        <f t="shared" si="92"/>
        <v>310.05782500000004</v>
      </c>
    </row>
    <row r="778" spans="1:10" s="176" customFormat="1" ht="15">
      <c r="A778" s="430"/>
      <c r="B778" s="373" t="s">
        <v>488</v>
      </c>
      <c r="C778" s="372"/>
      <c r="D778" s="361"/>
      <c r="E778" s="171"/>
      <c r="F778" s="478">
        <v>0</v>
      </c>
      <c r="G778" s="361"/>
      <c r="H778" s="165">
        <f t="shared" si="93"/>
        <v>0</v>
      </c>
      <c r="I778" s="165">
        <f t="shared" si="94"/>
        <v>0</v>
      </c>
      <c r="J778" s="165">
        <f t="shared" si="92"/>
        <v>0</v>
      </c>
    </row>
    <row r="779" spans="1:10" s="176" customFormat="1" ht="15">
      <c r="A779" s="430"/>
      <c r="B779" s="171" t="s">
        <v>469</v>
      </c>
      <c r="C779" s="372"/>
      <c r="D779" s="361"/>
      <c r="E779" s="171"/>
      <c r="F779" s="478">
        <v>260.75</v>
      </c>
      <c r="G779" s="155">
        <v>3.4000000000000002E-2</v>
      </c>
      <c r="H779" s="165">
        <f t="shared" si="93"/>
        <v>8.8655000000000008</v>
      </c>
      <c r="I779" s="165">
        <f t="shared" si="94"/>
        <v>269.6155</v>
      </c>
      <c r="J779" s="165">
        <f t="shared" si="92"/>
        <v>310.05782500000004</v>
      </c>
    </row>
    <row r="780" spans="1:10" s="176" customFormat="1" ht="15">
      <c r="A780" s="430"/>
      <c r="B780" s="171" t="s">
        <v>480</v>
      </c>
      <c r="C780" s="372"/>
      <c r="D780" s="361"/>
      <c r="E780" s="171"/>
      <c r="F780" s="478">
        <v>1043</v>
      </c>
      <c r="G780" s="155">
        <v>3.4000000000000002E-2</v>
      </c>
      <c r="H780" s="165">
        <f t="shared" si="93"/>
        <v>35.462000000000003</v>
      </c>
      <c r="I780" s="165">
        <f t="shared" si="94"/>
        <v>1078.462</v>
      </c>
      <c r="J780" s="165">
        <f t="shared" si="92"/>
        <v>1240.2313000000001</v>
      </c>
    </row>
    <row r="781" spans="1:10" s="176" customFormat="1" ht="15">
      <c r="A781" s="430"/>
      <c r="B781" s="373" t="s">
        <v>489</v>
      </c>
      <c r="C781" s="372"/>
      <c r="D781" s="361"/>
      <c r="E781" s="171"/>
      <c r="F781" s="478">
        <v>0</v>
      </c>
      <c r="G781" s="361"/>
      <c r="H781" s="165">
        <f t="shared" si="93"/>
        <v>0</v>
      </c>
      <c r="I781" s="165">
        <f t="shared" si="94"/>
        <v>0</v>
      </c>
      <c r="J781" s="165">
        <f t="shared" si="92"/>
        <v>0</v>
      </c>
    </row>
    <row r="782" spans="1:10" s="176" customFormat="1" ht="15">
      <c r="A782" s="430"/>
      <c r="B782" s="171" t="s">
        <v>469</v>
      </c>
      <c r="C782" s="372"/>
      <c r="D782" s="361"/>
      <c r="E782" s="171"/>
      <c r="F782" s="478">
        <v>521.5</v>
      </c>
      <c r="G782" s="155">
        <v>3.4000000000000002E-2</v>
      </c>
      <c r="H782" s="165">
        <f t="shared" si="93"/>
        <v>17.731000000000002</v>
      </c>
      <c r="I782" s="165">
        <f t="shared" si="94"/>
        <v>539.23099999999999</v>
      </c>
      <c r="J782" s="165">
        <f t="shared" si="92"/>
        <v>620.11565000000007</v>
      </c>
    </row>
    <row r="783" spans="1:10" s="176" customFormat="1" ht="15">
      <c r="A783" s="430"/>
      <c r="B783" s="171" t="s">
        <v>490</v>
      </c>
      <c r="C783" s="372"/>
      <c r="D783" s="361"/>
      <c r="E783" s="171"/>
      <c r="F783" s="478">
        <v>8344</v>
      </c>
      <c r="G783" s="155">
        <v>3.4000000000000002E-2</v>
      </c>
      <c r="H783" s="165">
        <f t="shared" si="93"/>
        <v>283.69600000000003</v>
      </c>
      <c r="I783" s="165">
        <f t="shared" si="94"/>
        <v>8627.6959999999999</v>
      </c>
      <c r="J783" s="165">
        <f t="shared" si="92"/>
        <v>9921.8504000000012</v>
      </c>
    </row>
    <row r="784" spans="1:10" s="176" customFormat="1" ht="15">
      <c r="A784" s="430"/>
      <c r="B784" s="171" t="s">
        <v>491</v>
      </c>
      <c r="C784" s="372"/>
      <c r="D784" s="361"/>
      <c r="E784" s="171"/>
      <c r="F784" s="478">
        <v>12516</v>
      </c>
      <c r="G784" s="155">
        <v>3.4000000000000002E-2</v>
      </c>
      <c r="H784" s="165">
        <f t="shared" si="93"/>
        <v>425.54400000000004</v>
      </c>
      <c r="I784" s="165">
        <f t="shared" si="94"/>
        <v>12941.544</v>
      </c>
      <c r="J784" s="165">
        <f t="shared" si="92"/>
        <v>14882.775600000001</v>
      </c>
    </row>
    <row r="785" spans="1:10" s="176" customFormat="1" ht="15">
      <c r="A785" s="430"/>
      <c r="B785" s="171"/>
      <c r="C785" s="372"/>
      <c r="D785" s="361"/>
      <c r="E785" s="171"/>
      <c r="F785" s="478"/>
      <c r="G785" s="361"/>
      <c r="H785" s="165"/>
      <c r="I785" s="165"/>
      <c r="J785" s="165"/>
    </row>
    <row r="786" spans="1:10" s="176" customFormat="1" ht="15">
      <c r="A786" s="430"/>
      <c r="B786" s="171"/>
      <c r="C786" s="372"/>
      <c r="D786" s="361"/>
      <c r="E786" s="171"/>
      <c r="F786" s="478"/>
      <c r="G786" s="361"/>
      <c r="H786" s="165"/>
      <c r="I786" s="165"/>
      <c r="J786" s="165"/>
    </row>
    <row r="787" spans="1:10" s="176" customFormat="1" ht="15">
      <c r="A787" s="430"/>
      <c r="B787" s="171"/>
      <c r="C787" s="372"/>
      <c r="D787" s="361"/>
      <c r="E787" s="171"/>
      <c r="F787" s="478"/>
      <c r="G787" s="361"/>
      <c r="H787" s="165"/>
      <c r="I787" s="165"/>
      <c r="J787" s="165"/>
    </row>
    <row r="788" spans="1:10" s="176" customFormat="1" ht="30">
      <c r="A788" s="430"/>
      <c r="B788" s="329" t="s">
        <v>492</v>
      </c>
      <c r="C788" s="154"/>
      <c r="D788" s="361"/>
      <c r="E788" s="178"/>
      <c r="F788" s="478"/>
      <c r="G788" s="361"/>
      <c r="H788" s="165"/>
      <c r="I788" s="165"/>
      <c r="J788" s="165"/>
    </row>
    <row r="789" spans="1:10" s="176" customFormat="1" ht="15">
      <c r="A789" s="430"/>
      <c r="B789" s="325"/>
      <c r="C789" s="154"/>
      <c r="D789" s="361"/>
      <c r="E789" s="178"/>
      <c r="F789" s="478"/>
      <c r="G789" s="361"/>
      <c r="H789" s="165"/>
      <c r="I789" s="165"/>
      <c r="J789" s="165"/>
    </row>
    <row r="790" spans="1:10" s="176" customFormat="1" ht="15">
      <c r="A790" s="430"/>
      <c r="B790" s="325"/>
      <c r="C790" s="154"/>
      <c r="D790" s="361"/>
      <c r="E790" s="178"/>
      <c r="F790" s="478"/>
      <c r="G790" s="361"/>
      <c r="H790" s="165"/>
      <c r="I790" s="165"/>
      <c r="J790" s="165"/>
    </row>
    <row r="791" spans="1:10" s="176" customFormat="1" ht="15">
      <c r="A791" s="432">
        <v>17</v>
      </c>
      <c r="B791" s="329" t="s">
        <v>493</v>
      </c>
      <c r="C791" s="154"/>
      <c r="D791" s="361"/>
      <c r="E791" s="178"/>
      <c r="F791" s="478"/>
      <c r="G791" s="361"/>
      <c r="H791" s="165"/>
      <c r="I791" s="165"/>
      <c r="J791" s="165"/>
    </row>
    <row r="792" spans="1:10" s="176" customFormat="1" ht="15">
      <c r="A792" s="430" t="s">
        <v>34</v>
      </c>
      <c r="B792" s="169" t="s">
        <v>494</v>
      </c>
      <c r="C792" s="154">
        <v>130</v>
      </c>
      <c r="D792" s="361">
        <v>3.9E-2</v>
      </c>
      <c r="E792" s="173">
        <f t="shared" ref="E792:E809" si="95">C792*D792</f>
        <v>5.07</v>
      </c>
      <c r="F792" s="478">
        <v>163.78180039494003</v>
      </c>
      <c r="G792" s="155">
        <v>3.4000000000000002E-2</v>
      </c>
      <c r="H792" s="165">
        <f t="shared" si="90"/>
        <v>5.5685812134279615</v>
      </c>
      <c r="I792" s="165">
        <f>F792+H792</f>
        <v>169.350381608368</v>
      </c>
      <c r="J792" s="165">
        <f>I792*115/100</f>
        <v>194.75293884962321</v>
      </c>
    </row>
    <row r="793" spans="1:10" s="176" customFormat="1" ht="15">
      <c r="A793" s="430" t="s">
        <v>22</v>
      </c>
      <c r="B793" s="325" t="s">
        <v>495</v>
      </c>
      <c r="C793" s="154">
        <v>16.77</v>
      </c>
      <c r="D793" s="361">
        <v>3.9E-2</v>
      </c>
      <c r="E793" s="173">
        <f t="shared" si="95"/>
        <v>0.65403</v>
      </c>
      <c r="F793" s="478">
        <v>21.129031868489999</v>
      </c>
      <c r="G793" s="155">
        <v>3.4000000000000002E-2</v>
      </c>
      <c r="H793" s="165">
        <f t="shared" si="90"/>
        <v>0.71838708352865999</v>
      </c>
      <c r="I793" s="165">
        <f t="shared" ref="I793:I794" si="96">F793+H793</f>
        <v>21.847418952018661</v>
      </c>
      <c r="J793" s="165">
        <f t="shared" ref="J793:J795" si="97">I793*115/100</f>
        <v>25.124531794821461</v>
      </c>
    </row>
    <row r="794" spans="1:10" s="176" customFormat="1" ht="15">
      <c r="A794" s="430" t="s">
        <v>308</v>
      </c>
      <c r="B794" s="325" t="s">
        <v>815</v>
      </c>
      <c r="C794" s="154">
        <v>212.59</v>
      </c>
      <c r="D794" s="361">
        <v>3.9E-2</v>
      </c>
      <c r="E794" s="173">
        <f t="shared" si="95"/>
        <v>8.29101</v>
      </c>
      <c r="F794" s="478">
        <v>267.83100659132998</v>
      </c>
      <c r="G794" s="155">
        <v>3.4000000000000002E-2</v>
      </c>
      <c r="H794" s="165">
        <f t="shared" si="90"/>
        <v>9.1062542241052196</v>
      </c>
      <c r="I794" s="165">
        <f t="shared" si="96"/>
        <v>276.9372608154352</v>
      </c>
      <c r="J794" s="165">
        <f t="shared" si="97"/>
        <v>318.47784993775048</v>
      </c>
    </row>
    <row r="795" spans="1:10" s="176" customFormat="1" ht="15">
      <c r="A795" s="430" t="s">
        <v>496</v>
      </c>
      <c r="B795" s="325" t="s">
        <v>497</v>
      </c>
      <c r="C795" s="154"/>
      <c r="D795" s="361"/>
      <c r="E795" s="173"/>
      <c r="F795" s="478">
        <v>300</v>
      </c>
      <c r="G795" s="155">
        <v>3.4000000000000002E-2</v>
      </c>
      <c r="H795" s="165">
        <v>0</v>
      </c>
      <c r="I795" s="165">
        <v>300</v>
      </c>
      <c r="J795" s="165">
        <f t="shared" si="97"/>
        <v>345</v>
      </c>
    </row>
    <row r="796" spans="1:10" s="176" customFormat="1" ht="15">
      <c r="A796" s="430"/>
      <c r="B796" s="325"/>
      <c r="C796" s="154"/>
      <c r="D796" s="361"/>
      <c r="E796" s="173"/>
      <c r="F796" s="478"/>
      <c r="G796" s="361"/>
      <c r="H796" s="165"/>
      <c r="I796" s="165"/>
      <c r="J796" s="165"/>
    </row>
    <row r="797" spans="1:10" s="176" customFormat="1" ht="15">
      <c r="A797" s="432">
        <v>18</v>
      </c>
      <c r="B797" s="325" t="s">
        <v>498</v>
      </c>
      <c r="C797" s="154"/>
      <c r="D797" s="361"/>
      <c r="E797" s="173"/>
      <c r="F797" s="478"/>
      <c r="G797" s="361"/>
      <c r="H797" s="165"/>
      <c r="I797" s="165"/>
      <c r="J797" s="165"/>
    </row>
    <row r="798" spans="1:10" s="176" customFormat="1" ht="15">
      <c r="A798" s="430" t="s">
        <v>499</v>
      </c>
      <c r="B798" s="325" t="s">
        <v>500</v>
      </c>
      <c r="C798" s="154">
        <v>10.79</v>
      </c>
      <c r="D798" s="361">
        <v>3.9E-2</v>
      </c>
      <c r="E798" s="173">
        <f t="shared" si="95"/>
        <v>0.42080999999999996</v>
      </c>
      <c r="F798" s="478">
        <v>13.028505750000001</v>
      </c>
      <c r="G798" s="155">
        <v>3.4000000000000002E-2</v>
      </c>
      <c r="H798" s="165">
        <f t="shared" si="90"/>
        <v>0.44296919550000008</v>
      </c>
      <c r="I798" s="165">
        <v>13.028505750000001</v>
      </c>
      <c r="J798" s="165">
        <f>I798*115/100</f>
        <v>14.9827816125</v>
      </c>
    </row>
    <row r="799" spans="1:10" s="176" customFormat="1" ht="15">
      <c r="A799" s="430" t="s">
        <v>22</v>
      </c>
      <c r="B799" s="325" t="s">
        <v>501</v>
      </c>
      <c r="C799" s="154">
        <v>10.79</v>
      </c>
      <c r="D799" s="361">
        <v>3.9E-2</v>
      </c>
      <c r="E799" s="173">
        <f t="shared" si="95"/>
        <v>0.42080999999999996</v>
      </c>
      <c r="F799" s="478">
        <v>13.028505750000001</v>
      </c>
      <c r="G799" s="155">
        <v>3.4000000000000002E-2</v>
      </c>
      <c r="H799" s="165">
        <f t="shared" si="90"/>
        <v>0.44296919550000008</v>
      </c>
      <c r="I799" s="165">
        <v>13.028505750000001</v>
      </c>
      <c r="J799" s="165">
        <f t="shared" ref="J799:J801" si="98">I799*115/100</f>
        <v>14.9827816125</v>
      </c>
    </row>
    <row r="800" spans="1:10" s="176" customFormat="1" ht="15">
      <c r="A800" s="430"/>
      <c r="B800" s="182" t="s">
        <v>502</v>
      </c>
      <c r="C800" s="154"/>
      <c r="D800" s="361"/>
      <c r="E800" s="173"/>
      <c r="F800" s="478">
        <v>36.246966210000004</v>
      </c>
      <c r="G800" s="155">
        <v>3.4000000000000002E-2</v>
      </c>
      <c r="H800" s="165">
        <f t="shared" ref="H800" si="99">F800*G800</f>
        <v>1.2323968511400003</v>
      </c>
      <c r="I800" s="165">
        <v>36.246966210000004</v>
      </c>
      <c r="J800" s="165">
        <f t="shared" si="98"/>
        <v>41.684011141500008</v>
      </c>
    </row>
    <row r="801" spans="1:10" s="176" customFormat="1" ht="15">
      <c r="A801" s="422">
        <v>19</v>
      </c>
      <c r="B801" s="215" t="s">
        <v>503</v>
      </c>
      <c r="C801" s="154">
        <v>30.01</v>
      </c>
      <c r="D801" s="361">
        <v>3.9E-2</v>
      </c>
      <c r="E801" s="173">
        <f t="shared" si="95"/>
        <v>1.17039</v>
      </c>
      <c r="F801" s="478">
        <v>36.246966210000004</v>
      </c>
      <c r="G801" s="155">
        <v>3.4000000000000002E-2</v>
      </c>
      <c r="H801" s="165">
        <f t="shared" si="90"/>
        <v>1.2323968511400003</v>
      </c>
      <c r="I801" s="165">
        <v>36.246966210000004</v>
      </c>
      <c r="J801" s="165">
        <f t="shared" si="98"/>
        <v>41.684011141500008</v>
      </c>
    </row>
    <row r="802" spans="1:10" s="176" customFormat="1" ht="15">
      <c r="A802" s="422"/>
      <c r="B802" s="182" t="s">
        <v>504</v>
      </c>
      <c r="C802" s="154"/>
      <c r="D802" s="361"/>
      <c r="E802" s="173"/>
      <c r="F802" s="478">
        <v>600</v>
      </c>
      <c r="G802" s="155"/>
      <c r="H802" s="165">
        <v>0</v>
      </c>
      <c r="I802" s="165">
        <v>600</v>
      </c>
      <c r="J802" s="165">
        <f t="shared" ref="J802:J804" si="100">I802</f>
        <v>600</v>
      </c>
    </row>
    <row r="803" spans="1:10" s="176" customFormat="1" ht="15">
      <c r="A803" s="422"/>
      <c r="B803" s="182" t="s">
        <v>505</v>
      </c>
      <c r="C803" s="154"/>
      <c r="D803" s="361"/>
      <c r="E803" s="173"/>
      <c r="F803" s="478">
        <v>800</v>
      </c>
      <c r="G803" s="155"/>
      <c r="H803" s="165">
        <v>0</v>
      </c>
      <c r="I803" s="165">
        <v>800</v>
      </c>
      <c r="J803" s="165">
        <f t="shared" si="100"/>
        <v>800</v>
      </c>
    </row>
    <row r="804" spans="1:10" s="176" customFormat="1" ht="15">
      <c r="A804" s="422"/>
      <c r="B804" s="182" t="s">
        <v>506</v>
      </c>
      <c r="C804" s="154"/>
      <c r="D804" s="361"/>
      <c r="E804" s="173"/>
      <c r="F804" s="478">
        <v>1000</v>
      </c>
      <c r="G804" s="155"/>
      <c r="H804" s="165">
        <v>0</v>
      </c>
      <c r="I804" s="165">
        <v>1000</v>
      </c>
      <c r="J804" s="165">
        <f t="shared" si="100"/>
        <v>1000</v>
      </c>
    </row>
    <row r="805" spans="1:10" s="176" customFormat="1" ht="15">
      <c r="A805" s="422"/>
      <c r="B805" s="182"/>
      <c r="C805" s="154"/>
      <c r="D805" s="361"/>
      <c r="E805" s="173"/>
      <c r="F805" s="478"/>
      <c r="G805" s="155"/>
      <c r="H805" s="165"/>
      <c r="I805" s="165"/>
      <c r="J805" s="165"/>
    </row>
    <row r="806" spans="1:10" s="176" customFormat="1" ht="15">
      <c r="A806" s="422">
        <v>20</v>
      </c>
      <c r="B806" s="215" t="s">
        <v>734</v>
      </c>
      <c r="C806" s="154"/>
      <c r="D806" s="361"/>
      <c r="E806" s="173"/>
      <c r="F806" s="478"/>
      <c r="G806" s="155"/>
      <c r="H806" s="165"/>
      <c r="I806" s="165"/>
      <c r="J806" s="165"/>
    </row>
    <row r="807" spans="1:10" s="176" customFormat="1" ht="15">
      <c r="A807" s="422" t="s">
        <v>34</v>
      </c>
      <c r="B807" s="182" t="s">
        <v>735</v>
      </c>
      <c r="C807" s="154"/>
      <c r="D807" s="361"/>
      <c r="E807" s="173"/>
      <c r="F807" s="478">
        <v>50</v>
      </c>
      <c r="G807" s="155"/>
      <c r="H807" s="165">
        <v>0</v>
      </c>
      <c r="I807" s="165">
        <v>50</v>
      </c>
      <c r="J807" s="165">
        <v>50</v>
      </c>
    </row>
    <row r="808" spans="1:10" s="176" customFormat="1" ht="15">
      <c r="A808" s="422" t="s">
        <v>22</v>
      </c>
      <c r="B808" s="182" t="s">
        <v>736</v>
      </c>
      <c r="C808" s="154"/>
      <c r="D808" s="361"/>
      <c r="E808" s="173"/>
      <c r="F808" s="478">
        <v>15</v>
      </c>
      <c r="G808" s="155"/>
      <c r="H808" s="165">
        <v>0</v>
      </c>
      <c r="I808" s="165">
        <v>15</v>
      </c>
      <c r="J808" s="165">
        <v>15</v>
      </c>
    </row>
    <row r="809" spans="1:10" s="176" customFormat="1" ht="15">
      <c r="A809" s="422"/>
      <c r="B809" s="170"/>
      <c r="C809" s="154">
        <v>155.22891323202248</v>
      </c>
      <c r="D809" s="361"/>
      <c r="E809" s="173">
        <f t="shared" si="95"/>
        <v>0</v>
      </c>
      <c r="F809" s="478"/>
      <c r="G809" s="361"/>
      <c r="H809" s="165"/>
      <c r="I809" s="165"/>
      <c r="J809" s="165"/>
    </row>
    <row r="810" spans="1:10">
      <c r="A810" s="424"/>
      <c r="B810" s="250"/>
      <c r="C810" s="189">
        <v>0</v>
      </c>
    </row>
    <row r="811" spans="1:10" s="269" customFormat="1" ht="30">
      <c r="A811" s="440"/>
      <c r="B811" s="374" t="s">
        <v>507</v>
      </c>
      <c r="C811" s="375"/>
      <c r="D811" s="376"/>
      <c r="E811" s="377"/>
      <c r="F811" s="499"/>
      <c r="G811" s="376"/>
      <c r="H811" s="379"/>
      <c r="I811" s="379"/>
      <c r="J811" s="378"/>
    </row>
    <row r="812" spans="1:10">
      <c r="B812" s="260"/>
    </row>
    <row r="813" spans="1:10" ht="18">
      <c r="B813" s="380" t="s">
        <v>508</v>
      </c>
    </row>
    <row r="814" spans="1:10" ht="14.25">
      <c r="A814" s="465" t="s">
        <v>645</v>
      </c>
      <c r="B814" s="465"/>
    </row>
    <row r="815" spans="1:10" ht="14.25">
      <c r="A815" s="465" t="s">
        <v>861</v>
      </c>
      <c r="B815" s="465"/>
    </row>
    <row r="816" spans="1:10" ht="15" thickBot="1">
      <c r="A816" s="295"/>
      <c r="B816" s="295"/>
    </row>
    <row r="817" spans="1:10" ht="44.25" customHeight="1" thickBot="1">
      <c r="A817" s="227"/>
      <c r="B817" s="198" t="s">
        <v>29</v>
      </c>
      <c r="C817" s="367" t="s">
        <v>30</v>
      </c>
      <c r="D817" s="199" t="s">
        <v>3</v>
      </c>
      <c r="E817" s="305" t="s">
        <v>31</v>
      </c>
      <c r="F817" s="469" t="s">
        <v>798</v>
      </c>
      <c r="G817" s="201" t="s">
        <v>3</v>
      </c>
      <c r="H817" s="202" t="s">
        <v>4</v>
      </c>
      <c r="I817" s="203" t="s">
        <v>799</v>
      </c>
      <c r="J817" s="204" t="s">
        <v>952</v>
      </c>
    </row>
    <row r="818" spans="1:10" s="176" customFormat="1" ht="15">
      <c r="A818" s="422"/>
      <c r="B818" s="264" t="s">
        <v>538</v>
      </c>
      <c r="C818" s="154"/>
      <c r="D818" s="155"/>
      <c r="E818" s="178"/>
      <c r="F818" s="470"/>
      <c r="G818" s="210"/>
      <c r="H818" s="211"/>
      <c r="I818" s="211"/>
      <c r="J818" s="165"/>
    </row>
    <row r="819" spans="1:10" s="176" customFormat="1" ht="15">
      <c r="A819" s="422"/>
      <c r="B819" s="263"/>
      <c r="C819" s="154"/>
      <c r="D819" s="155"/>
      <c r="E819" s="178"/>
      <c r="F819" s="470"/>
      <c r="G819" s="210"/>
      <c r="H819" s="211"/>
      <c r="I819" s="211"/>
      <c r="J819" s="165"/>
    </row>
    <row r="820" spans="1:10" s="176" customFormat="1" ht="15">
      <c r="A820" s="422"/>
      <c r="B820" s="329" t="s">
        <v>509</v>
      </c>
      <c r="C820" s="154">
        <v>21.72</v>
      </c>
      <c r="D820" s="155"/>
      <c r="E820" s="178"/>
      <c r="F820" s="478"/>
      <c r="G820" s="155"/>
      <c r="H820" s="181"/>
      <c r="I820" s="181"/>
      <c r="J820" s="165"/>
    </row>
    <row r="821" spans="1:10" s="176" customFormat="1" ht="15">
      <c r="A821" s="422"/>
      <c r="B821" s="169" t="s">
        <v>510</v>
      </c>
      <c r="C821" s="154">
        <v>108.57</v>
      </c>
      <c r="D821" s="155">
        <v>3.9E-2</v>
      </c>
      <c r="E821" s="178">
        <f t="shared" ref="E821:E826" si="101">C821*D821</f>
        <v>4.2342300000000002</v>
      </c>
      <c r="F821" s="478">
        <v>31.74</v>
      </c>
      <c r="G821" s="155">
        <v>3.4000000000000002E-2</v>
      </c>
      <c r="H821" s="165">
        <f>F821*G821</f>
        <v>1.0791600000000001</v>
      </c>
      <c r="I821" s="165">
        <f>F821+H821</f>
        <v>32.819159999999997</v>
      </c>
      <c r="J821" s="165">
        <f>I821*115/100</f>
        <v>37.742033999999997</v>
      </c>
    </row>
    <row r="822" spans="1:10" s="176" customFormat="1" ht="15">
      <c r="A822" s="422"/>
      <c r="B822" s="325" t="s">
        <v>511</v>
      </c>
      <c r="C822" s="154">
        <v>372.67</v>
      </c>
      <c r="D822" s="155">
        <v>3.9E-2</v>
      </c>
      <c r="E822" s="178">
        <f t="shared" si="101"/>
        <v>14.534130000000001</v>
      </c>
      <c r="F822" s="478">
        <v>136.04</v>
      </c>
      <c r="G822" s="155">
        <v>3.4000000000000002E-2</v>
      </c>
      <c r="H822" s="165">
        <f t="shared" ref="H822:H825" si="102">F822*G822</f>
        <v>4.6253599999999997</v>
      </c>
      <c r="I822" s="165">
        <f t="shared" ref="I822:I825" si="103">F822+H822</f>
        <v>140.66535999999999</v>
      </c>
      <c r="J822" s="165">
        <f t="shared" ref="J822:J826" si="104">I822*115/100</f>
        <v>161.765164</v>
      </c>
    </row>
    <row r="823" spans="1:10" s="176" customFormat="1" ht="15">
      <c r="A823" s="422"/>
      <c r="B823" s="169" t="s">
        <v>512</v>
      </c>
      <c r="C823" s="154">
        <v>542.88</v>
      </c>
      <c r="D823" s="155">
        <v>3.9E-2</v>
      </c>
      <c r="E823" s="178">
        <f t="shared" si="101"/>
        <v>21.172319999999999</v>
      </c>
      <c r="F823" s="478">
        <v>684.75</v>
      </c>
      <c r="G823" s="155">
        <v>3.4000000000000002E-2</v>
      </c>
      <c r="H823" s="165">
        <f t="shared" si="102"/>
        <v>23.281500000000001</v>
      </c>
      <c r="I823" s="165">
        <f t="shared" si="103"/>
        <v>708.03150000000005</v>
      </c>
      <c r="J823" s="165">
        <f t="shared" si="104"/>
        <v>814.2362250000001</v>
      </c>
    </row>
    <row r="824" spans="1:10" s="176" customFormat="1" ht="15">
      <c r="A824" s="422"/>
      <c r="B824" s="169" t="s">
        <v>513</v>
      </c>
      <c r="C824" s="154">
        <v>1112.04</v>
      </c>
      <c r="D824" s="155">
        <v>3.9E-2</v>
      </c>
      <c r="E824" s="178">
        <f t="shared" si="101"/>
        <v>43.36956</v>
      </c>
      <c r="F824" s="478">
        <v>1074.74</v>
      </c>
      <c r="G824" s="155">
        <v>3.4000000000000002E-2</v>
      </c>
      <c r="H824" s="165">
        <f t="shared" si="102"/>
        <v>36.541160000000005</v>
      </c>
      <c r="I824" s="165">
        <f t="shared" si="103"/>
        <v>1111.28116</v>
      </c>
      <c r="J824" s="165">
        <f t="shared" si="104"/>
        <v>1277.973334</v>
      </c>
    </row>
    <row r="825" spans="1:10" s="176" customFormat="1" ht="15">
      <c r="A825" s="422"/>
      <c r="B825" s="169" t="s">
        <v>514</v>
      </c>
      <c r="C825" s="154">
        <v>43.39</v>
      </c>
      <c r="D825" s="155">
        <v>3.9E-2</v>
      </c>
      <c r="E825" s="178">
        <f t="shared" si="101"/>
        <v>1.69221</v>
      </c>
      <c r="F825" s="478">
        <v>27.201439999999998</v>
      </c>
      <c r="G825" s="155">
        <v>3.4000000000000002E-2</v>
      </c>
      <c r="H825" s="165">
        <f t="shared" si="102"/>
        <v>0.92484896000000005</v>
      </c>
      <c r="I825" s="165">
        <f t="shared" si="103"/>
        <v>28.126288959999997</v>
      </c>
      <c r="J825" s="165">
        <f t="shared" si="104"/>
        <v>32.345232304</v>
      </c>
    </row>
    <row r="826" spans="1:10" s="176" customFormat="1" ht="15">
      <c r="A826" s="422"/>
      <c r="B826" s="169" t="s">
        <v>515</v>
      </c>
      <c r="C826" s="154"/>
      <c r="D826" s="155">
        <v>3.9E-2</v>
      </c>
      <c r="E826" s="178">
        <f t="shared" si="101"/>
        <v>0</v>
      </c>
      <c r="F826" s="478">
        <v>0</v>
      </c>
      <c r="G826" s="155"/>
      <c r="H826" s="165">
        <f t="shared" ref="H826:H878" si="105">F826*G826</f>
        <v>0</v>
      </c>
      <c r="I826" s="165">
        <v>0</v>
      </c>
      <c r="J826" s="165">
        <f t="shared" si="104"/>
        <v>0</v>
      </c>
    </row>
    <row r="827" spans="1:10" s="176" customFormat="1" ht="15">
      <c r="A827" s="205" t="s">
        <v>286</v>
      </c>
      <c r="B827" s="329" t="s">
        <v>516</v>
      </c>
      <c r="C827" s="154"/>
      <c r="D827" s="155"/>
      <c r="E827" s="178"/>
      <c r="F827" s="478"/>
      <c r="G827" s="155"/>
      <c r="H827" s="165"/>
      <c r="I827" s="165"/>
      <c r="J827" s="165"/>
    </row>
    <row r="828" spans="1:10" s="176" customFormat="1" ht="15">
      <c r="A828" s="205"/>
      <c r="B828" s="381" t="s">
        <v>517</v>
      </c>
      <c r="C828" s="154">
        <v>434.38</v>
      </c>
      <c r="D828" s="155">
        <v>3.9E-2</v>
      </c>
      <c r="E828" s="178">
        <f>C828*D828</f>
        <v>16.940819999999999</v>
      </c>
      <c r="F828" s="478">
        <v>453.48</v>
      </c>
      <c r="G828" s="155">
        <v>3.4000000000000002E-2</v>
      </c>
      <c r="H828" s="165">
        <f>F828*G828</f>
        <v>15.418320000000001</v>
      </c>
      <c r="I828" s="165">
        <f>F828+H828</f>
        <v>468.89832000000001</v>
      </c>
      <c r="J828" s="165">
        <f>I828*115/100</f>
        <v>539.233068</v>
      </c>
    </row>
    <row r="829" spans="1:10" s="176" customFormat="1" ht="15">
      <c r="A829" s="205"/>
      <c r="B829" s="325" t="s">
        <v>518</v>
      </c>
      <c r="C829" s="154"/>
      <c r="D829" s="155"/>
      <c r="E829" s="178"/>
      <c r="F829" s="478"/>
      <c r="G829" s="155"/>
      <c r="H829" s="165"/>
      <c r="I829" s="165"/>
      <c r="J829" s="165"/>
    </row>
    <row r="830" spans="1:10" s="176" customFormat="1" ht="42.75">
      <c r="A830" s="422"/>
      <c r="B830" s="179" t="s">
        <v>519</v>
      </c>
      <c r="C830" s="154"/>
      <c r="D830" s="155"/>
      <c r="E830" s="178"/>
      <c r="F830" s="478"/>
      <c r="G830" s="155"/>
      <c r="H830" s="165"/>
      <c r="I830" s="165"/>
      <c r="J830" s="165"/>
    </row>
    <row r="831" spans="1:10" s="176" customFormat="1" ht="15">
      <c r="A831" s="422"/>
      <c r="B831" s="179" t="s">
        <v>520</v>
      </c>
      <c r="C831" s="154"/>
      <c r="D831" s="155"/>
      <c r="E831" s="178"/>
      <c r="F831" s="478"/>
      <c r="G831" s="155"/>
      <c r="H831" s="165"/>
      <c r="I831" s="165"/>
      <c r="J831" s="165"/>
    </row>
    <row r="832" spans="1:10" s="176" customFormat="1" ht="15">
      <c r="A832" s="205"/>
      <c r="B832" s="180" t="s">
        <v>521</v>
      </c>
      <c r="C832" s="154">
        <v>217.19</v>
      </c>
      <c r="D832" s="155">
        <v>3.9E-2</v>
      </c>
      <c r="E832" s="178">
        <f>C832*D832</f>
        <v>8.4704099999999993</v>
      </c>
      <c r="F832" s="478">
        <v>235.36</v>
      </c>
      <c r="G832" s="155">
        <v>3.4000000000000002E-2</v>
      </c>
      <c r="H832" s="165">
        <f>F832*G832</f>
        <v>8.0022400000000005</v>
      </c>
      <c r="I832" s="165">
        <f>F832+H832</f>
        <v>243.36224000000001</v>
      </c>
      <c r="J832" s="165">
        <f>I832*115/100</f>
        <v>279.86657600000001</v>
      </c>
    </row>
    <row r="833" spans="1:10" s="176" customFormat="1" ht="15">
      <c r="A833" s="205"/>
      <c r="B833" s="180" t="s">
        <v>522</v>
      </c>
      <c r="C833" s="154">
        <v>217.19</v>
      </c>
      <c r="D833" s="155">
        <v>3.9E-2</v>
      </c>
      <c r="E833" s="178">
        <f>C833*D833</f>
        <v>8.4704099999999993</v>
      </c>
      <c r="F833" s="478">
        <v>235.36</v>
      </c>
      <c r="G833" s="155">
        <v>3.4000000000000002E-2</v>
      </c>
      <c r="H833" s="165">
        <f>F833*G833</f>
        <v>8.0022400000000005</v>
      </c>
      <c r="I833" s="165">
        <f>F833+H833</f>
        <v>243.36224000000001</v>
      </c>
      <c r="J833" s="165">
        <f t="shared" ref="J833:J834" si="106">I833*115/100</f>
        <v>279.86657600000001</v>
      </c>
    </row>
    <row r="834" spans="1:10" s="176" customFormat="1" ht="15">
      <c r="A834" s="422"/>
      <c r="B834" s="169" t="s">
        <v>834</v>
      </c>
      <c r="C834" s="154">
        <v>481.47</v>
      </c>
      <c r="D834" s="155">
        <v>3.9E-2</v>
      </c>
      <c r="E834" s="178">
        <f>C834*D834</f>
        <v>18.777330000000003</v>
      </c>
      <c r="F834" s="478">
        <v>565.21</v>
      </c>
      <c r="G834" s="155">
        <v>3.4000000000000002E-2</v>
      </c>
      <c r="H834" s="165">
        <f t="shared" ref="H834" si="107">F834*G834</f>
        <v>19.217140000000004</v>
      </c>
      <c r="I834" s="165">
        <f>F834+H834</f>
        <v>584.42714000000001</v>
      </c>
      <c r="J834" s="165">
        <f t="shared" si="106"/>
        <v>672.09121100000004</v>
      </c>
    </row>
    <row r="835" spans="1:10" s="176" customFormat="1" ht="15">
      <c r="A835" s="422"/>
      <c r="B835" s="298" t="s">
        <v>835</v>
      </c>
      <c r="C835" s="150"/>
      <c r="D835" s="297"/>
      <c r="E835" s="149"/>
      <c r="F835" s="486">
        <v>0</v>
      </c>
      <c r="G835" s="177"/>
      <c r="H835" s="162">
        <v>0</v>
      </c>
      <c r="I835" s="162">
        <f>J835*100/115</f>
        <v>21.739130434782609</v>
      </c>
      <c r="J835" s="162">
        <v>25</v>
      </c>
    </row>
    <row r="836" spans="1:10" s="176" customFormat="1" ht="15">
      <c r="A836" s="422"/>
      <c r="B836" s="298" t="s">
        <v>966</v>
      </c>
      <c r="C836" s="150"/>
      <c r="D836" s="297"/>
      <c r="E836" s="149"/>
      <c r="F836" s="486"/>
      <c r="G836" s="177"/>
      <c r="H836" s="162"/>
      <c r="I836" s="162"/>
      <c r="J836" s="162"/>
    </row>
    <row r="837" spans="1:10" s="176" customFormat="1" ht="15">
      <c r="A837" s="205"/>
      <c r="B837" s="270"/>
      <c r="C837" s="154"/>
      <c r="D837" s="155"/>
      <c r="E837" s="178"/>
      <c r="F837" s="478"/>
      <c r="G837" s="155"/>
      <c r="H837" s="165"/>
      <c r="I837" s="165"/>
      <c r="J837" s="165"/>
    </row>
    <row r="838" spans="1:10" s="176" customFormat="1" ht="15">
      <c r="A838" s="422"/>
      <c r="B838" s="306" t="s">
        <v>523</v>
      </c>
      <c r="C838" s="154"/>
      <c r="D838" s="155"/>
      <c r="E838" s="178"/>
      <c r="F838" s="478"/>
      <c r="G838" s="155"/>
      <c r="H838" s="165"/>
      <c r="I838" s="165"/>
      <c r="J838" s="165"/>
    </row>
    <row r="839" spans="1:10" s="176" customFormat="1" ht="15">
      <c r="A839" s="422"/>
      <c r="B839" s="306" t="s">
        <v>524</v>
      </c>
      <c r="C839" s="154"/>
      <c r="D839" s="155"/>
      <c r="E839" s="178"/>
      <c r="F839" s="478"/>
      <c r="G839" s="155"/>
      <c r="H839" s="165"/>
      <c r="I839" s="165"/>
      <c r="J839" s="165"/>
    </row>
    <row r="840" spans="1:10" s="176" customFormat="1" ht="15">
      <c r="A840" s="422"/>
      <c r="B840" s="264" t="s">
        <v>525</v>
      </c>
      <c r="C840" s="154"/>
      <c r="D840" s="155"/>
      <c r="E840" s="178"/>
      <c r="F840" s="478"/>
      <c r="G840" s="155"/>
      <c r="H840" s="165"/>
      <c r="I840" s="165"/>
      <c r="J840" s="165"/>
    </row>
    <row r="841" spans="1:10" s="176" customFormat="1" ht="15">
      <c r="A841" s="422"/>
      <c r="B841" s="271" t="s">
        <v>816</v>
      </c>
      <c r="C841" s="154">
        <v>559.34</v>
      </c>
      <c r="D841" s="155">
        <v>3.9E-2</v>
      </c>
      <c r="E841" s="178">
        <f>C841*D841</f>
        <v>21.814260000000001</v>
      </c>
      <c r="F841" s="478">
        <v>770.91259000000002</v>
      </c>
      <c r="G841" s="155"/>
      <c r="H841" s="165">
        <f>F841*G841</f>
        <v>0</v>
      </c>
      <c r="I841" s="165">
        <f>F841+H841</f>
        <v>770.91259000000002</v>
      </c>
      <c r="J841" s="165">
        <f>I841*115/100</f>
        <v>886.54947849999996</v>
      </c>
    </row>
    <row r="842" spans="1:10" s="176" customFormat="1" ht="15">
      <c r="A842" s="422"/>
      <c r="B842" s="271" t="s">
        <v>817</v>
      </c>
      <c r="C842" s="154"/>
      <c r="D842" s="155"/>
      <c r="E842" s="178"/>
      <c r="F842" s="478" t="s">
        <v>684</v>
      </c>
      <c r="G842" s="155"/>
      <c r="H842" s="165"/>
      <c r="I842" s="165" t="s">
        <v>684</v>
      </c>
      <c r="J842" s="165">
        <v>0</v>
      </c>
    </row>
    <row r="843" spans="1:10" s="176" customFormat="1" ht="15">
      <c r="A843" s="205"/>
      <c r="B843" s="298" t="s">
        <v>967</v>
      </c>
      <c r="C843" s="150"/>
      <c r="D843" s="297"/>
      <c r="E843" s="149"/>
      <c r="F843" s="486">
        <v>136.03849</v>
      </c>
      <c r="G843" s="297"/>
      <c r="H843" s="162">
        <v>0</v>
      </c>
      <c r="I843" s="162"/>
      <c r="J843" s="162">
        <v>0</v>
      </c>
    </row>
    <row r="844" spans="1:10" s="176" customFormat="1" ht="15">
      <c r="A844" s="205"/>
      <c r="C844" s="154"/>
      <c r="D844" s="155"/>
      <c r="E844" s="178"/>
      <c r="F844" s="478"/>
      <c r="G844" s="155"/>
      <c r="H844" s="165"/>
      <c r="I844" s="165"/>
      <c r="J844" s="165">
        <f>I844*115/100</f>
        <v>0</v>
      </c>
    </row>
    <row r="845" spans="1:10" s="176" customFormat="1" ht="15">
      <c r="A845" s="205"/>
      <c r="B845" s="271" t="s">
        <v>818</v>
      </c>
      <c r="C845" s="154">
        <v>475.51</v>
      </c>
      <c r="D845" s="155">
        <v>3.9E-2</v>
      </c>
      <c r="E845" s="178">
        <f>C845*D845</f>
        <v>18.544889999999999</v>
      </c>
      <c r="F845" s="478">
        <v>589.51</v>
      </c>
      <c r="G845" s="155"/>
      <c r="H845" s="165">
        <f t="shared" si="105"/>
        <v>0</v>
      </c>
      <c r="I845" s="165">
        <f>F845+H845</f>
        <v>589.51</v>
      </c>
      <c r="J845" s="165">
        <f>I845*115/100</f>
        <v>677.93649999999991</v>
      </c>
    </row>
    <row r="846" spans="1:10" s="176" customFormat="1" ht="15">
      <c r="A846" s="205"/>
      <c r="B846" s="271" t="s">
        <v>819</v>
      </c>
      <c r="C846" s="154"/>
      <c r="D846" s="155"/>
      <c r="E846" s="178"/>
      <c r="F846" s="478" t="s">
        <v>684</v>
      </c>
      <c r="G846" s="155"/>
      <c r="H846" s="165">
        <v>0</v>
      </c>
      <c r="I846" s="165" t="s">
        <v>684</v>
      </c>
      <c r="J846" s="165">
        <v>0</v>
      </c>
    </row>
    <row r="847" spans="1:10" s="176" customFormat="1" ht="15">
      <c r="A847" s="205"/>
      <c r="B847" s="298" t="s">
        <v>967</v>
      </c>
      <c r="C847" s="150"/>
      <c r="D847" s="297"/>
      <c r="E847" s="149"/>
      <c r="F847" s="486">
        <v>136.03849</v>
      </c>
      <c r="G847" s="297"/>
      <c r="H847" s="162">
        <v>0</v>
      </c>
      <c r="I847" s="162"/>
      <c r="J847" s="162">
        <v>0</v>
      </c>
    </row>
    <row r="848" spans="1:10" s="176" customFormat="1" ht="15">
      <c r="A848" s="205"/>
      <c r="B848" s="169"/>
      <c r="C848" s="154"/>
      <c r="D848" s="155"/>
      <c r="E848" s="178"/>
      <c r="F848" s="478"/>
      <c r="G848" s="155"/>
      <c r="H848" s="165"/>
      <c r="I848" s="165"/>
      <c r="J848" s="165"/>
    </row>
    <row r="849" spans="1:10" s="176" customFormat="1" ht="15">
      <c r="A849" s="205"/>
      <c r="B849" s="264" t="s">
        <v>760</v>
      </c>
      <c r="C849" s="154"/>
      <c r="D849" s="155"/>
      <c r="E849" s="178"/>
      <c r="F849" s="478"/>
      <c r="G849" s="155"/>
      <c r="H849" s="165"/>
      <c r="I849" s="165"/>
      <c r="J849" s="165"/>
    </row>
    <row r="850" spans="1:10" s="176" customFormat="1" ht="15">
      <c r="A850" s="205"/>
      <c r="B850" s="271" t="s">
        <v>820</v>
      </c>
      <c r="C850" s="154"/>
      <c r="D850" s="155"/>
      <c r="E850" s="178"/>
      <c r="F850" s="478">
        <v>869.57</v>
      </c>
      <c r="G850" s="155"/>
      <c r="H850" s="165">
        <v>0</v>
      </c>
      <c r="I850" s="165">
        <v>1565.28</v>
      </c>
      <c r="J850" s="165">
        <v>1800</v>
      </c>
    </row>
    <row r="851" spans="1:10" s="176" customFormat="1" ht="15">
      <c r="A851" s="205"/>
      <c r="B851" s="271" t="s">
        <v>821</v>
      </c>
      <c r="C851" s="154"/>
      <c r="D851" s="155"/>
      <c r="E851" s="178"/>
      <c r="F851" s="478">
        <v>695.65</v>
      </c>
      <c r="G851" s="155"/>
      <c r="H851" s="165">
        <v>0</v>
      </c>
      <c r="I851" s="165">
        <f>J851*100/115</f>
        <v>1217.391304347826</v>
      </c>
      <c r="J851" s="165">
        <v>1400</v>
      </c>
    </row>
    <row r="852" spans="1:10" s="176" customFormat="1" ht="15">
      <c r="A852" s="422"/>
      <c r="B852" s="169"/>
      <c r="C852" s="154"/>
      <c r="D852" s="155"/>
      <c r="E852" s="178"/>
      <c r="F852" s="478"/>
      <c r="G852" s="155"/>
      <c r="H852" s="165"/>
      <c r="I852" s="165"/>
      <c r="J852" s="165"/>
    </row>
    <row r="853" spans="1:10" s="176" customFormat="1" ht="15">
      <c r="A853" s="422"/>
      <c r="B853" s="264" t="s">
        <v>526</v>
      </c>
      <c r="C853" s="154"/>
      <c r="D853" s="155"/>
      <c r="E853" s="178"/>
      <c r="F853" s="478"/>
      <c r="G853" s="155"/>
      <c r="H853" s="165"/>
      <c r="I853" s="165"/>
      <c r="J853" s="165"/>
    </row>
    <row r="854" spans="1:10" s="176" customFormat="1" ht="15">
      <c r="A854" s="422"/>
      <c r="B854" s="271" t="s">
        <v>816</v>
      </c>
      <c r="C854" s="154">
        <v>455.75</v>
      </c>
      <c r="D854" s="155">
        <v>3.9E-2</v>
      </c>
      <c r="E854" s="178">
        <f>C854*D854</f>
        <v>17.774249999999999</v>
      </c>
      <c r="F854" s="478">
        <v>634.86</v>
      </c>
      <c r="G854" s="155">
        <v>3.4000000000000002E-2</v>
      </c>
      <c r="H854" s="165">
        <f>F854*G854</f>
        <v>21.585240000000002</v>
      </c>
      <c r="I854" s="165">
        <f>F854+H854</f>
        <v>656.44524000000001</v>
      </c>
      <c r="J854" s="165">
        <f>I854*115/100</f>
        <v>754.91202600000008</v>
      </c>
    </row>
    <row r="855" spans="1:10" s="176" customFormat="1" ht="15">
      <c r="A855" s="422"/>
      <c r="B855" s="169" t="s">
        <v>822</v>
      </c>
      <c r="C855" s="154">
        <v>621.29999999999995</v>
      </c>
      <c r="D855" s="155">
        <v>3.9E-2</v>
      </c>
      <c r="E855" s="178">
        <f>C855*D855</f>
        <v>24.230699999999999</v>
      </c>
      <c r="F855" s="478">
        <v>906.95</v>
      </c>
      <c r="G855" s="155">
        <v>3.4000000000000002E-2</v>
      </c>
      <c r="H855" s="165">
        <f t="shared" ref="H855" si="108">F855*G855</f>
        <v>30.836300000000005</v>
      </c>
      <c r="I855" s="165">
        <f t="shared" ref="I855" si="109">F855+H855</f>
        <v>937.7863000000001</v>
      </c>
      <c r="J855" s="165">
        <f t="shared" ref="J855:J859" si="110">I855*115/100</f>
        <v>1078.4542450000001</v>
      </c>
    </row>
    <row r="856" spans="1:10" s="176" customFormat="1" ht="15">
      <c r="A856" s="422"/>
      <c r="B856" s="298" t="s">
        <v>967</v>
      </c>
      <c r="C856" s="150"/>
      <c r="D856" s="297"/>
      <c r="E856" s="149"/>
      <c r="F856" s="486">
        <v>136.03849</v>
      </c>
      <c r="G856" s="297"/>
      <c r="H856" s="162">
        <v>0</v>
      </c>
      <c r="I856" s="162"/>
      <c r="J856" s="162">
        <v>0</v>
      </c>
    </row>
    <row r="857" spans="1:10" s="176" customFormat="1" ht="15">
      <c r="A857" s="422"/>
      <c r="C857" s="154"/>
      <c r="D857" s="155"/>
      <c r="E857" s="178"/>
      <c r="F857" s="478"/>
      <c r="G857" s="155"/>
      <c r="H857" s="165"/>
      <c r="I857" s="165"/>
      <c r="J857" s="165">
        <f t="shared" si="110"/>
        <v>0</v>
      </c>
    </row>
    <row r="858" spans="1:10" s="176" customFormat="1" ht="15">
      <c r="A858" s="422"/>
      <c r="B858" s="271" t="s">
        <v>818</v>
      </c>
      <c r="C858" s="154">
        <v>309.58</v>
      </c>
      <c r="D858" s="155">
        <v>3.9E-2</v>
      </c>
      <c r="E858" s="178">
        <f>C858*D858</f>
        <v>12.07362</v>
      </c>
      <c r="F858" s="478">
        <v>544.16</v>
      </c>
      <c r="G858" s="155">
        <v>3.4000000000000002E-2</v>
      </c>
      <c r="H858" s="165">
        <f>F858*G858</f>
        <v>18.501439999999999</v>
      </c>
      <c r="I858" s="165">
        <f>F858+H858</f>
        <v>562.66143999999997</v>
      </c>
      <c r="J858" s="165">
        <f t="shared" si="110"/>
        <v>647.06065599999999</v>
      </c>
    </row>
    <row r="859" spans="1:10" s="176" customFormat="1" ht="15">
      <c r="A859" s="422"/>
      <c r="B859" s="169" t="s">
        <v>823</v>
      </c>
      <c r="C859" s="154">
        <v>412.91</v>
      </c>
      <c r="D859" s="155">
        <v>3.9E-2</v>
      </c>
      <c r="E859" s="178">
        <f>C859*D859</f>
        <v>16.103490000000001</v>
      </c>
      <c r="F859" s="478">
        <v>725.56</v>
      </c>
      <c r="G859" s="155">
        <v>3.4000000000000002E-2</v>
      </c>
      <c r="H859" s="165">
        <f t="shared" ref="H859" si="111">F859*G859</f>
        <v>24.669039999999999</v>
      </c>
      <c r="I859" s="165">
        <f t="shared" ref="I859" si="112">F859+H859</f>
        <v>750.22903999999994</v>
      </c>
      <c r="J859" s="165">
        <f t="shared" si="110"/>
        <v>862.76339599999994</v>
      </c>
    </row>
    <row r="860" spans="1:10" s="176" customFormat="1" ht="15">
      <c r="A860" s="422"/>
      <c r="B860" s="298" t="s">
        <v>967</v>
      </c>
      <c r="C860" s="150"/>
      <c r="D860" s="297"/>
      <c r="E860" s="149"/>
      <c r="F860" s="486">
        <v>136.03849</v>
      </c>
      <c r="G860" s="297"/>
      <c r="H860" s="162">
        <v>0</v>
      </c>
      <c r="I860" s="162"/>
      <c r="J860" s="162">
        <v>0</v>
      </c>
    </row>
    <row r="861" spans="1:10" s="176" customFormat="1" ht="15">
      <c r="A861" s="422"/>
      <c r="B861" s="298" t="s">
        <v>968</v>
      </c>
      <c r="C861" s="154"/>
      <c r="D861" s="155"/>
      <c r="E861" s="178"/>
      <c r="F861" s="478"/>
      <c r="G861" s="155"/>
      <c r="H861" s="165"/>
      <c r="I861" s="165"/>
      <c r="J861" s="165"/>
    </row>
    <row r="862" spans="1:10" s="176" customFormat="1" ht="15">
      <c r="A862" s="422"/>
      <c r="B862" s="169"/>
      <c r="C862" s="154"/>
      <c r="D862" s="155"/>
      <c r="E862" s="178"/>
      <c r="F862" s="478"/>
      <c r="G862" s="155"/>
      <c r="H862" s="165"/>
      <c r="I862" s="165"/>
      <c r="J862" s="165"/>
    </row>
    <row r="863" spans="1:10" s="176" customFormat="1" ht="15">
      <c r="A863" s="422"/>
      <c r="B863" s="169" t="s">
        <v>721</v>
      </c>
      <c r="C863" s="154">
        <v>155.22999999999999</v>
      </c>
      <c r="D863" s="155">
        <v>3.9E-2</v>
      </c>
      <c r="E863" s="178">
        <f>C863*D863</f>
        <v>6.0539699999999996</v>
      </c>
      <c r="F863" s="478">
        <v>453.48</v>
      </c>
      <c r="G863" s="155">
        <v>3.4000000000000002E-2</v>
      </c>
      <c r="H863" s="165">
        <f>F863*G863</f>
        <v>15.418320000000001</v>
      </c>
      <c r="I863" s="165">
        <f>F863+H863</f>
        <v>468.89832000000001</v>
      </c>
      <c r="J863" s="165">
        <f>I863*115/100</f>
        <v>539.233068</v>
      </c>
    </row>
    <row r="864" spans="1:10" s="176" customFormat="1" ht="15">
      <c r="A864" s="422"/>
      <c r="B864" s="263"/>
      <c r="C864" s="154"/>
      <c r="D864" s="155"/>
      <c r="E864" s="178"/>
      <c r="F864" s="478"/>
      <c r="G864" s="155"/>
      <c r="H864" s="165"/>
      <c r="I864" s="165"/>
      <c r="J864" s="165"/>
    </row>
    <row r="865" spans="1:10" s="176" customFormat="1" ht="15">
      <c r="A865" s="422"/>
      <c r="B865" s="263" t="s">
        <v>824</v>
      </c>
      <c r="C865" s="154">
        <v>217.2</v>
      </c>
      <c r="D865" s="155">
        <v>3.9E-2</v>
      </c>
      <c r="E865" s="178">
        <f>C865*D865</f>
        <v>8.4707999999999988</v>
      </c>
      <c r="F865" s="478">
        <v>0</v>
      </c>
      <c r="G865" s="155"/>
      <c r="H865" s="165">
        <v>0</v>
      </c>
      <c r="I865" s="165">
        <v>0</v>
      </c>
      <c r="J865" s="165">
        <v>0</v>
      </c>
    </row>
    <row r="866" spans="1:10" s="176" customFormat="1" ht="15">
      <c r="A866" s="422"/>
      <c r="B866" s="264" t="s">
        <v>527</v>
      </c>
      <c r="C866" s="154"/>
      <c r="D866" s="155"/>
      <c r="E866" s="178"/>
      <c r="F866" s="478"/>
      <c r="G866" s="155"/>
      <c r="H866" s="165"/>
      <c r="I866" s="165"/>
      <c r="J866" s="165"/>
    </row>
    <row r="867" spans="1:10" s="176" customFormat="1" ht="15">
      <c r="A867" s="422"/>
      <c r="B867" s="169" t="s">
        <v>528</v>
      </c>
      <c r="C867" s="154"/>
      <c r="D867" s="155"/>
      <c r="E867" s="178"/>
      <c r="F867" s="478"/>
      <c r="G867" s="155"/>
      <c r="H867" s="165"/>
      <c r="I867" s="165"/>
      <c r="J867" s="165"/>
    </row>
    <row r="868" spans="1:10" s="176" customFormat="1" ht="15">
      <c r="A868" s="422"/>
      <c r="B868" s="169" t="s">
        <v>529</v>
      </c>
      <c r="C868" s="154">
        <v>206.26</v>
      </c>
      <c r="D868" s="155">
        <v>3.9E-2</v>
      </c>
      <c r="E868" s="178">
        <f t="shared" ref="E868:E876" si="113">C868*D868</f>
        <v>8.0441400000000005</v>
      </c>
      <c r="F868" s="478">
        <v>272.07697999999999</v>
      </c>
      <c r="G868" s="155">
        <v>3.4000000000000002E-2</v>
      </c>
      <c r="H868" s="165">
        <f t="shared" si="105"/>
        <v>9.2506173199999999</v>
      </c>
      <c r="I868" s="165">
        <f>F868+H868</f>
        <v>281.32759732</v>
      </c>
      <c r="J868" s="165">
        <f t="shared" ref="J868:J871" si="114">I868*115/100</f>
        <v>323.52673691799998</v>
      </c>
    </row>
    <row r="869" spans="1:10" s="176" customFormat="1" ht="15">
      <c r="A869" s="422"/>
      <c r="B869" s="169" t="s">
        <v>530</v>
      </c>
      <c r="C869" s="154">
        <v>63.01</v>
      </c>
      <c r="D869" s="155">
        <v>3.9E-2</v>
      </c>
      <c r="E869" s="178">
        <f t="shared" si="113"/>
        <v>2.4573899999999997</v>
      </c>
      <c r="F869" s="478">
        <v>90.688850000000002</v>
      </c>
      <c r="G869" s="155">
        <v>3.4000000000000002E-2</v>
      </c>
      <c r="H869" s="165">
        <f t="shared" si="105"/>
        <v>3.0834209000000001</v>
      </c>
      <c r="I869" s="165">
        <f t="shared" ref="I869:I870" si="115">F869+H869</f>
        <v>93.772270899999995</v>
      </c>
      <c r="J869" s="165">
        <f t="shared" si="114"/>
        <v>107.838111535</v>
      </c>
    </row>
    <row r="870" spans="1:10" s="176" customFormat="1" ht="15">
      <c r="A870" s="422"/>
      <c r="B870" s="169" t="s">
        <v>531</v>
      </c>
      <c r="C870" s="154">
        <v>63.01</v>
      </c>
      <c r="D870" s="155">
        <v>3.9E-2</v>
      </c>
      <c r="E870" s="178">
        <f t="shared" si="113"/>
        <v>2.4573899999999997</v>
      </c>
      <c r="F870" s="478">
        <v>90.688850000000002</v>
      </c>
      <c r="G870" s="155">
        <v>3.4000000000000002E-2</v>
      </c>
      <c r="H870" s="165">
        <f t="shared" si="105"/>
        <v>3.0834209000000001</v>
      </c>
      <c r="I870" s="165">
        <f t="shared" si="115"/>
        <v>93.772270899999995</v>
      </c>
      <c r="J870" s="165">
        <f t="shared" si="114"/>
        <v>107.838111535</v>
      </c>
    </row>
    <row r="871" spans="1:10" s="176" customFormat="1" ht="15">
      <c r="A871" s="422"/>
      <c r="B871" s="169" t="s">
        <v>532</v>
      </c>
      <c r="C871" s="154">
        <v>129.69999999999999</v>
      </c>
      <c r="D871" s="155">
        <v>3.9E-2</v>
      </c>
      <c r="E871" s="178">
        <f t="shared" si="113"/>
        <v>5.0582999999999991</v>
      </c>
      <c r="F871" s="478">
        <v>181.38812999999999</v>
      </c>
      <c r="G871" s="155">
        <v>3.4000000000000002E-2</v>
      </c>
      <c r="H871" s="165">
        <f t="shared" si="105"/>
        <v>6.1671964199999998</v>
      </c>
      <c r="I871" s="165">
        <f>F871+H871</f>
        <v>187.55532642</v>
      </c>
      <c r="J871" s="165">
        <f t="shared" si="114"/>
        <v>215.68862538299999</v>
      </c>
    </row>
    <row r="872" spans="1:10" s="176" customFormat="1" ht="15">
      <c r="A872" s="422"/>
      <c r="B872" s="169" t="s">
        <v>529</v>
      </c>
      <c r="C872" s="154"/>
      <c r="D872" s="155"/>
      <c r="E872" s="178"/>
      <c r="F872" s="478"/>
      <c r="G872" s="155"/>
      <c r="H872" s="165"/>
      <c r="I872" s="165"/>
      <c r="J872" s="165"/>
    </row>
    <row r="873" spans="1:10" s="176" customFormat="1" ht="15">
      <c r="A873" s="422"/>
      <c r="B873" s="169" t="s">
        <v>530</v>
      </c>
      <c r="C873" s="154">
        <v>41.21</v>
      </c>
      <c r="D873" s="155">
        <v>3.9E-2</v>
      </c>
      <c r="E873" s="178">
        <f t="shared" si="113"/>
        <v>1.6071900000000001</v>
      </c>
      <c r="F873" s="478">
        <v>90.688850000000002</v>
      </c>
      <c r="G873" s="155">
        <v>3.4000000000000002E-2</v>
      </c>
      <c r="H873" s="165">
        <f t="shared" si="105"/>
        <v>3.0834209000000001</v>
      </c>
      <c r="I873" s="165">
        <f>F873+H873</f>
        <v>93.772270899999995</v>
      </c>
      <c r="J873" s="165">
        <f>I873*115/100</f>
        <v>107.838111535</v>
      </c>
    </row>
    <row r="874" spans="1:10" s="176" customFormat="1" ht="15">
      <c r="A874" s="422"/>
      <c r="B874" s="169" t="s">
        <v>531</v>
      </c>
      <c r="C874" s="154">
        <v>41.21</v>
      </c>
      <c r="D874" s="155">
        <v>3.9E-2</v>
      </c>
      <c r="E874" s="178">
        <f t="shared" si="113"/>
        <v>1.6071900000000001</v>
      </c>
      <c r="F874" s="478">
        <v>90.688850000000002</v>
      </c>
      <c r="G874" s="155">
        <v>3.4000000000000002E-2</v>
      </c>
      <c r="H874" s="165">
        <f t="shared" si="105"/>
        <v>3.0834209000000001</v>
      </c>
      <c r="I874" s="165">
        <f>F874+H874</f>
        <v>93.772270899999995</v>
      </c>
      <c r="J874" s="165">
        <f t="shared" ref="J874:J878" si="116">I874*115/100</f>
        <v>107.838111535</v>
      </c>
    </row>
    <row r="875" spans="1:10" s="176" customFormat="1" ht="15">
      <c r="A875" s="422"/>
      <c r="B875" s="263" t="s">
        <v>825</v>
      </c>
      <c r="C875" s="154"/>
      <c r="D875" s="155"/>
      <c r="E875" s="178"/>
      <c r="F875" s="478">
        <v>0</v>
      </c>
      <c r="G875" s="155"/>
      <c r="H875" s="165">
        <f t="shared" si="105"/>
        <v>0</v>
      </c>
      <c r="I875" s="165">
        <v>0</v>
      </c>
      <c r="J875" s="165">
        <f t="shared" si="116"/>
        <v>0</v>
      </c>
    </row>
    <row r="876" spans="1:10" s="176" customFormat="1" ht="15">
      <c r="A876" s="422"/>
      <c r="B876" s="263"/>
      <c r="C876" s="154">
        <v>206.85</v>
      </c>
      <c r="D876" s="155">
        <v>3.9E-2</v>
      </c>
      <c r="E876" s="178">
        <f t="shared" si="113"/>
        <v>8.0671499999999998</v>
      </c>
      <c r="F876" s="478"/>
      <c r="G876" s="155"/>
      <c r="H876" s="165"/>
      <c r="I876" s="165"/>
      <c r="J876" s="165"/>
    </row>
    <row r="877" spans="1:10" s="176" customFormat="1" ht="15">
      <c r="A877" s="422"/>
      <c r="B877" s="179" t="s">
        <v>685</v>
      </c>
      <c r="C877" s="154">
        <v>1860.84</v>
      </c>
      <c r="D877" s="155">
        <v>3.9E-2</v>
      </c>
      <c r="E877" s="178">
        <f>C877*D877</f>
        <v>72.572760000000002</v>
      </c>
      <c r="F877" s="478">
        <v>2720.8636700000002</v>
      </c>
      <c r="G877" s="155">
        <v>3.4000000000000002E-2</v>
      </c>
      <c r="H877" s="165">
        <f t="shared" si="105"/>
        <v>92.509364780000013</v>
      </c>
      <c r="I877" s="165">
        <f>F877+H877</f>
        <v>2813.3730347800001</v>
      </c>
      <c r="J877" s="165">
        <f t="shared" si="116"/>
        <v>3235.3789899970002</v>
      </c>
    </row>
    <row r="878" spans="1:10" s="176" customFormat="1" ht="15">
      <c r="A878" s="422"/>
      <c r="B878" s="169" t="s">
        <v>533</v>
      </c>
      <c r="C878" s="154">
        <v>40.729999999999997</v>
      </c>
      <c r="D878" s="155">
        <v>3.9E-2</v>
      </c>
      <c r="E878" s="178">
        <f>C878*D878</f>
        <v>1.5884699999999998</v>
      </c>
      <c r="F878" s="478">
        <v>90.688850000000002</v>
      </c>
      <c r="G878" s="155">
        <v>3.4000000000000002E-2</v>
      </c>
      <c r="H878" s="165">
        <f t="shared" si="105"/>
        <v>3.0834209000000001</v>
      </c>
      <c r="I878" s="165">
        <f>F878+H878</f>
        <v>93.772270899999995</v>
      </c>
      <c r="J878" s="165">
        <f t="shared" si="116"/>
        <v>107.838111535</v>
      </c>
    </row>
    <row r="879" spans="1:10" s="176" customFormat="1" ht="15">
      <c r="A879" s="422"/>
      <c r="B879" s="169"/>
      <c r="C879" s="154"/>
      <c r="D879" s="155"/>
      <c r="E879" s="178"/>
      <c r="F879" s="478"/>
      <c r="G879" s="155"/>
      <c r="H879" s="165"/>
      <c r="I879" s="165"/>
      <c r="J879" s="165"/>
    </row>
    <row r="880" spans="1:10" s="176" customFormat="1" ht="15">
      <c r="A880" s="422"/>
      <c r="B880" s="264" t="s">
        <v>761</v>
      </c>
      <c r="C880" s="154"/>
      <c r="D880" s="155"/>
      <c r="E880" s="178"/>
      <c r="F880" s="478"/>
      <c r="G880" s="155"/>
      <c r="H880" s="165"/>
      <c r="I880" s="165"/>
      <c r="J880" s="165"/>
    </row>
    <row r="881" spans="1:10" s="176" customFormat="1" ht="15">
      <c r="A881" s="422"/>
      <c r="B881" s="271" t="s">
        <v>816</v>
      </c>
      <c r="C881" s="154"/>
      <c r="D881" s="155"/>
      <c r="E881" s="178"/>
      <c r="F881" s="478">
        <v>476.1904761904762</v>
      </c>
      <c r="G881" s="155">
        <v>3.4000000000000002E-2</v>
      </c>
      <c r="H881" s="165">
        <f>F881*G881</f>
        <v>16.190476190476193</v>
      </c>
      <c r="I881" s="165">
        <f>F881+H881</f>
        <v>492.38095238095241</v>
      </c>
      <c r="J881" s="165">
        <f>I881*115/100</f>
        <v>566.2380952380953</v>
      </c>
    </row>
    <row r="882" spans="1:10" s="176" customFormat="1" ht="15">
      <c r="A882" s="422"/>
      <c r="B882" s="169" t="s">
        <v>826</v>
      </c>
      <c r="C882" s="154"/>
      <c r="D882" s="155"/>
      <c r="E882" s="178"/>
      <c r="F882" s="478">
        <v>389.61038961038963</v>
      </c>
      <c r="G882" s="155">
        <v>3.4000000000000002E-2</v>
      </c>
      <c r="H882" s="165">
        <f>F882*G882</f>
        <v>13.246753246753249</v>
      </c>
      <c r="I882" s="165">
        <f>F882+H882</f>
        <v>402.85714285714289</v>
      </c>
      <c r="J882" s="165">
        <f>I882*115/100</f>
        <v>463.28571428571433</v>
      </c>
    </row>
    <row r="883" spans="1:10" s="176" customFormat="1" ht="15">
      <c r="A883" s="422"/>
      <c r="B883" s="169"/>
      <c r="C883" s="154"/>
      <c r="D883" s="155"/>
      <c r="E883" s="178"/>
      <c r="F883" s="478"/>
      <c r="G883" s="155"/>
      <c r="H883" s="165"/>
      <c r="I883" s="165"/>
      <c r="J883" s="165"/>
    </row>
    <row r="884" spans="1:10" s="176" customFormat="1" ht="15">
      <c r="A884" s="422"/>
      <c r="B884" s="264" t="s">
        <v>762</v>
      </c>
      <c r="C884" s="154"/>
      <c r="D884" s="155"/>
      <c r="E884" s="178"/>
      <c r="F884" s="478"/>
      <c r="G884" s="155"/>
      <c r="H884" s="165"/>
      <c r="I884" s="165"/>
      <c r="J884" s="165"/>
    </row>
    <row r="885" spans="1:10" s="176" customFormat="1" ht="15">
      <c r="A885" s="422"/>
      <c r="B885" s="271" t="s">
        <v>816</v>
      </c>
      <c r="C885" s="154"/>
      <c r="D885" s="155"/>
      <c r="E885" s="178"/>
      <c r="F885" s="478">
        <v>952.38095238095241</v>
      </c>
      <c r="G885" s="155"/>
      <c r="H885" s="165">
        <v>0</v>
      </c>
      <c r="I885" s="165">
        <f>J885*100/115</f>
        <v>1043.4782608695652</v>
      </c>
      <c r="J885" s="165">
        <v>1200</v>
      </c>
    </row>
    <row r="886" spans="1:10" s="176" customFormat="1" ht="15">
      <c r="A886" s="422"/>
      <c r="B886" s="169" t="s">
        <v>826</v>
      </c>
      <c r="C886" s="154"/>
      <c r="D886" s="155"/>
      <c r="E886" s="178"/>
      <c r="F886" s="478">
        <v>692.64069264069269</v>
      </c>
      <c r="G886" s="155"/>
      <c r="H886" s="165">
        <v>0</v>
      </c>
      <c r="I886" s="165">
        <f>J886*100/115</f>
        <v>782.60869565217388</v>
      </c>
      <c r="J886" s="165">
        <v>900</v>
      </c>
    </row>
    <row r="887" spans="1:10" s="176" customFormat="1" ht="15">
      <c r="A887" s="422"/>
      <c r="B887" s="169"/>
      <c r="C887" s="154"/>
      <c r="D887" s="155"/>
      <c r="E887" s="178"/>
      <c r="F887" s="478"/>
      <c r="G887" s="155"/>
      <c r="H887" s="165"/>
      <c r="I887" s="165"/>
      <c r="J887" s="165"/>
    </row>
    <row r="888" spans="1:10" s="176" customFormat="1" ht="15">
      <c r="A888" s="422"/>
      <c r="B888" s="296" t="s">
        <v>840</v>
      </c>
      <c r="C888" s="150"/>
      <c r="D888" s="297"/>
      <c r="E888" s="149"/>
      <c r="F888" s="486"/>
      <c r="G888" s="297"/>
      <c r="H888" s="162"/>
      <c r="I888" s="162"/>
      <c r="J888" s="162"/>
    </row>
    <row r="889" spans="1:10" s="176" customFormat="1" ht="15">
      <c r="A889" s="422"/>
      <c r="B889" s="298" t="s">
        <v>841</v>
      </c>
      <c r="C889" s="150"/>
      <c r="D889" s="297"/>
      <c r="E889" s="149"/>
      <c r="F889" s="486">
        <v>0</v>
      </c>
      <c r="G889" s="297"/>
      <c r="H889" s="162">
        <v>0</v>
      </c>
      <c r="I889" s="162">
        <f>J889*100/115</f>
        <v>43478.260869565216</v>
      </c>
      <c r="J889" s="162">
        <v>50000</v>
      </c>
    </row>
    <row r="890" spans="1:10" s="176" customFormat="1" ht="15">
      <c r="A890" s="422"/>
      <c r="B890" s="298" t="s">
        <v>842</v>
      </c>
      <c r="C890" s="150"/>
      <c r="D890" s="297"/>
      <c r="E890" s="149"/>
      <c r="F890" s="486">
        <v>0</v>
      </c>
      <c r="G890" s="297"/>
      <c r="H890" s="162">
        <v>0</v>
      </c>
      <c r="I890" s="162">
        <f>J890*100/115</f>
        <v>31304.347826086956</v>
      </c>
      <c r="J890" s="162">
        <v>36000</v>
      </c>
    </row>
    <row r="891" spans="1:10" s="176" customFormat="1" ht="15">
      <c r="A891" s="422"/>
      <c r="B891" s="169"/>
      <c r="C891" s="154"/>
      <c r="D891" s="155"/>
      <c r="E891" s="178"/>
      <c r="F891" s="478"/>
      <c r="G891" s="155"/>
      <c r="H891" s="165"/>
      <c r="I891" s="165"/>
      <c r="J891" s="165"/>
    </row>
    <row r="892" spans="1:10" s="176" customFormat="1" ht="15">
      <c r="A892" s="422"/>
      <c r="B892" s="263" t="s">
        <v>827</v>
      </c>
      <c r="C892" s="154"/>
      <c r="D892" s="155"/>
      <c r="E892" s="178"/>
      <c r="F892" s="478">
        <f t="shared" ref="F892" si="117">D892*E892</f>
        <v>0</v>
      </c>
      <c r="G892" s="165">
        <f t="shared" ref="G892" si="118">E892*F892</f>
        <v>0</v>
      </c>
      <c r="H892" s="165">
        <f t="shared" ref="H892" si="119">F892*G892</f>
        <v>0</v>
      </c>
      <c r="I892" s="165">
        <f t="shared" ref="I892" si="120">G892*H892</f>
        <v>0</v>
      </c>
      <c r="J892" s="165">
        <f t="shared" ref="J892" si="121">H892*I892</f>
        <v>0</v>
      </c>
    </row>
    <row r="893" spans="1:10" s="176" customFormat="1" ht="15">
      <c r="A893" s="422"/>
      <c r="B893" s="263"/>
      <c r="C893" s="154"/>
      <c r="D893" s="155"/>
      <c r="E893" s="178"/>
      <c r="F893" s="478"/>
      <c r="G893" s="165"/>
      <c r="H893" s="165"/>
      <c r="I893" s="165"/>
      <c r="J893" s="165"/>
    </row>
    <row r="894" spans="1:10" s="176" customFormat="1" ht="30">
      <c r="A894" s="422"/>
      <c r="B894" s="299" t="s">
        <v>686</v>
      </c>
      <c r="C894" s="154"/>
      <c r="D894" s="155"/>
      <c r="E894" s="178"/>
      <c r="F894" s="478"/>
      <c r="G894" s="155"/>
      <c r="H894" s="165"/>
      <c r="I894" s="165"/>
      <c r="J894" s="165"/>
    </row>
    <row r="895" spans="1:10" s="176" customFormat="1" ht="15">
      <c r="A895" s="422"/>
      <c r="B895" s="263"/>
      <c r="C895" s="154"/>
      <c r="D895" s="155"/>
      <c r="E895" s="178"/>
      <c r="F895" s="478"/>
      <c r="G895" s="155"/>
      <c r="H895" s="165"/>
      <c r="I895" s="165"/>
      <c r="J895" s="165"/>
    </row>
    <row r="896" spans="1:10" s="176" customFormat="1" ht="15">
      <c r="A896" s="422"/>
      <c r="B896" s="300" t="s">
        <v>534</v>
      </c>
      <c r="C896" s="154"/>
      <c r="D896" s="155"/>
      <c r="E896" s="178"/>
      <c r="F896" s="478"/>
      <c r="G896" s="155"/>
      <c r="H896" s="165"/>
      <c r="I896" s="165"/>
      <c r="J896" s="165"/>
    </row>
    <row r="897" spans="1:10" s="176" customFormat="1" ht="15">
      <c r="A897" s="422"/>
      <c r="B897" s="300" t="s">
        <v>535</v>
      </c>
      <c r="C897" s="154"/>
      <c r="D897" s="155"/>
      <c r="E897" s="178"/>
      <c r="F897" s="478"/>
      <c r="G897" s="155"/>
      <c r="H897" s="165"/>
      <c r="I897" s="165"/>
      <c r="J897" s="165"/>
    </row>
    <row r="898" spans="1:10" s="176" customFormat="1" ht="15">
      <c r="A898" s="422"/>
      <c r="B898" s="169" t="s">
        <v>687</v>
      </c>
      <c r="C898" s="154"/>
      <c r="D898" s="155"/>
      <c r="E898" s="178"/>
      <c r="F898" s="478">
        <v>1360.42662</v>
      </c>
      <c r="G898" s="155">
        <v>3.4000000000000002E-2</v>
      </c>
      <c r="H898" s="165">
        <f>F898*G898</f>
        <v>46.254505080000001</v>
      </c>
      <c r="I898" s="165">
        <f>F898+H898</f>
        <v>1406.6811250799999</v>
      </c>
      <c r="J898" s="165">
        <f>I898*115/100</f>
        <v>1617.6832938419998</v>
      </c>
    </row>
    <row r="899" spans="1:10" s="176" customFormat="1" ht="15">
      <c r="A899" s="422"/>
      <c r="B899" s="169" t="s">
        <v>688</v>
      </c>
      <c r="C899" s="154"/>
      <c r="D899" s="155"/>
      <c r="E899" s="178"/>
      <c r="F899" s="478">
        <v>1995.30072</v>
      </c>
      <c r="G899" s="155">
        <v>3.4000000000000002E-2</v>
      </c>
      <c r="H899" s="165">
        <f t="shared" ref="H899:H900" si="122">F899*G899</f>
        <v>67.840224480000003</v>
      </c>
      <c r="I899" s="165">
        <f t="shared" ref="I899:I900" si="123">F899+H899</f>
        <v>2063.1409444800001</v>
      </c>
      <c r="J899" s="165">
        <f t="shared" ref="J899:J900" si="124">I899*115/100</f>
        <v>2372.6120861520003</v>
      </c>
    </row>
    <row r="900" spans="1:10" s="176" customFormat="1" ht="15">
      <c r="A900" s="422"/>
      <c r="B900" s="180" t="s">
        <v>877</v>
      </c>
      <c r="C900" s="154">
        <v>1137.4100000000001</v>
      </c>
      <c r="D900" s="155">
        <v>3.9E-2</v>
      </c>
      <c r="E900" s="178">
        <f>C900*D900</f>
        <v>44.358990000000006</v>
      </c>
      <c r="F900" s="478">
        <v>31.738489999999999</v>
      </c>
      <c r="G900" s="155">
        <v>3.4000000000000002E-2</v>
      </c>
      <c r="H900" s="165">
        <f t="shared" si="122"/>
        <v>1.0791086599999999</v>
      </c>
      <c r="I900" s="165">
        <f t="shared" si="123"/>
        <v>32.817598660000002</v>
      </c>
      <c r="J900" s="165">
        <f t="shared" si="124"/>
        <v>37.740238459000004</v>
      </c>
    </row>
    <row r="901" spans="1:10" s="176" customFormat="1" ht="15">
      <c r="A901" s="422"/>
      <c r="B901" s="169" t="s">
        <v>689</v>
      </c>
      <c r="C901" s="154"/>
      <c r="D901" s="155"/>
      <c r="E901" s="178"/>
      <c r="F901" s="478"/>
      <c r="G901" s="155"/>
      <c r="H901" s="165"/>
      <c r="I901" s="165"/>
      <c r="J901" s="165"/>
    </row>
    <row r="902" spans="1:10" s="176" customFormat="1" ht="15">
      <c r="A902" s="422"/>
      <c r="B902" s="169"/>
      <c r="C902" s="154"/>
      <c r="D902" s="155"/>
      <c r="E902" s="178"/>
      <c r="F902" s="478"/>
      <c r="G902" s="155"/>
      <c r="H902" s="165"/>
      <c r="I902" s="165"/>
      <c r="J902" s="165"/>
    </row>
    <row r="903" spans="1:10" s="176" customFormat="1" ht="15">
      <c r="A903" s="422"/>
      <c r="B903" s="300" t="s">
        <v>536</v>
      </c>
      <c r="C903" s="154"/>
      <c r="D903" s="155"/>
      <c r="E903" s="178"/>
      <c r="F903" s="478"/>
      <c r="G903" s="155"/>
      <c r="H903" s="165"/>
      <c r="I903" s="165"/>
      <c r="J903" s="165"/>
    </row>
    <row r="904" spans="1:10" s="176" customFormat="1" ht="15">
      <c r="A904" s="422"/>
      <c r="B904" s="169" t="s">
        <v>699</v>
      </c>
      <c r="C904" s="165">
        <v>200</v>
      </c>
      <c r="D904" s="155">
        <v>3.9E-2</v>
      </c>
      <c r="E904" s="178">
        <f t="shared" ref="E904:E905" si="125">C904*D904</f>
        <v>7.8</v>
      </c>
      <c r="F904" s="478">
        <v>260.86</v>
      </c>
      <c r="G904" s="155">
        <v>3.4000000000000002E-2</v>
      </c>
      <c r="H904" s="165">
        <f>F904*G904</f>
        <v>8.8692400000000013</v>
      </c>
      <c r="I904" s="165">
        <v>260.86</v>
      </c>
      <c r="J904" s="165">
        <f>I904*115/100</f>
        <v>299.98900000000003</v>
      </c>
    </row>
    <row r="905" spans="1:10" s="176" customFormat="1" ht="12.75" customHeight="1">
      <c r="A905" s="422"/>
      <c r="B905" s="169" t="s">
        <v>722</v>
      </c>
      <c r="C905" s="165">
        <v>800</v>
      </c>
      <c r="D905" s="155">
        <v>3.9E-2</v>
      </c>
      <c r="E905" s="178">
        <f t="shared" si="125"/>
        <v>31.2</v>
      </c>
      <c r="F905" s="478">
        <v>1304.3399999999999</v>
      </c>
      <c r="G905" s="155">
        <v>3.4000000000000002E-2</v>
      </c>
      <c r="H905" s="165">
        <f t="shared" ref="H905:H913" si="126">F905*G905</f>
        <v>44.347560000000001</v>
      </c>
      <c r="I905" s="165">
        <v>1304.3399999999999</v>
      </c>
      <c r="J905" s="165">
        <f t="shared" ref="J905:J913" si="127">I905*115/100</f>
        <v>1499.9909999999998</v>
      </c>
    </row>
    <row r="906" spans="1:10" s="176" customFormat="1" ht="12.75" customHeight="1">
      <c r="A906" s="422"/>
      <c r="B906" s="170" t="s">
        <v>690</v>
      </c>
      <c r="C906" s="154"/>
      <c r="D906" s="155"/>
      <c r="E906" s="178"/>
      <c r="F906" s="478">
        <v>1739.13</v>
      </c>
      <c r="G906" s="155">
        <v>3.4000000000000002E-2</v>
      </c>
      <c r="H906" s="165">
        <f t="shared" si="126"/>
        <v>59.130420000000008</v>
      </c>
      <c r="I906" s="165">
        <v>1739.13</v>
      </c>
      <c r="J906" s="165">
        <f t="shared" si="127"/>
        <v>1999.9995000000001</v>
      </c>
    </row>
    <row r="907" spans="1:10" s="176" customFormat="1" ht="12.75" customHeight="1">
      <c r="A907" s="422"/>
      <c r="B907" s="170" t="s">
        <v>691</v>
      </c>
      <c r="C907" s="154"/>
      <c r="D907" s="155"/>
      <c r="E907" s="178"/>
      <c r="F907" s="478">
        <v>4081.3007200000002</v>
      </c>
      <c r="G907" s="155">
        <v>3.4000000000000002E-2</v>
      </c>
      <c r="H907" s="165">
        <f t="shared" si="126"/>
        <v>138.76422448000002</v>
      </c>
      <c r="I907" s="165">
        <f>F907+H907</f>
        <v>4220.0649444800001</v>
      </c>
      <c r="J907" s="165">
        <f t="shared" si="127"/>
        <v>4853.0746861520001</v>
      </c>
    </row>
    <row r="908" spans="1:10" s="176" customFormat="1" ht="12.75" customHeight="1">
      <c r="A908" s="422"/>
      <c r="B908" s="170" t="s">
        <v>727</v>
      </c>
      <c r="C908" s="154"/>
      <c r="D908" s="155"/>
      <c r="E908" s="178"/>
      <c r="F908" s="478">
        <v>2086</v>
      </c>
      <c r="G908" s="155">
        <v>3.4000000000000002E-2</v>
      </c>
      <c r="H908" s="165">
        <f t="shared" si="126"/>
        <v>70.924000000000007</v>
      </c>
      <c r="I908" s="165">
        <f t="shared" ref="I908:I913" si="128">F908+H908</f>
        <v>2156.924</v>
      </c>
      <c r="J908" s="165">
        <f t="shared" si="127"/>
        <v>2480.4626000000003</v>
      </c>
    </row>
    <row r="909" spans="1:10" s="176" customFormat="1" ht="12.75" customHeight="1">
      <c r="A909" s="422"/>
      <c r="B909" s="170" t="s">
        <v>728</v>
      </c>
      <c r="C909" s="154"/>
      <c r="D909" s="155"/>
      <c r="E909" s="178"/>
      <c r="F909" s="478">
        <v>2086</v>
      </c>
      <c r="G909" s="155">
        <v>3.4000000000000002E-2</v>
      </c>
      <c r="H909" s="165">
        <f t="shared" si="126"/>
        <v>70.924000000000007</v>
      </c>
      <c r="I909" s="165">
        <f t="shared" si="128"/>
        <v>2156.924</v>
      </c>
      <c r="J909" s="165">
        <f t="shared" si="127"/>
        <v>2480.4626000000003</v>
      </c>
    </row>
    <row r="910" spans="1:10" s="176" customFormat="1" ht="12.75" customHeight="1">
      <c r="A910" s="422"/>
      <c r="B910" s="170" t="s">
        <v>729</v>
      </c>
      <c r="C910" s="154"/>
      <c r="D910" s="155"/>
      <c r="E910" s="178"/>
      <c r="F910" s="478">
        <v>3129</v>
      </c>
      <c r="G910" s="155">
        <v>3.4000000000000002E-2</v>
      </c>
      <c r="H910" s="165">
        <f t="shared" si="126"/>
        <v>106.38600000000001</v>
      </c>
      <c r="I910" s="165">
        <f t="shared" si="128"/>
        <v>3235.386</v>
      </c>
      <c r="J910" s="165">
        <f t="shared" si="127"/>
        <v>3720.6939000000002</v>
      </c>
    </row>
    <row r="911" spans="1:10" s="176" customFormat="1" ht="12.75" customHeight="1">
      <c r="A911" s="422"/>
      <c r="B911" s="170" t="s">
        <v>730</v>
      </c>
      <c r="C911" s="154"/>
      <c r="D911" s="155"/>
      <c r="E911" s="178"/>
      <c r="F911" s="478">
        <v>1043</v>
      </c>
      <c r="G911" s="155">
        <v>3.4000000000000002E-2</v>
      </c>
      <c r="H911" s="165">
        <f t="shared" si="126"/>
        <v>35.462000000000003</v>
      </c>
      <c r="I911" s="165">
        <f t="shared" si="128"/>
        <v>1078.462</v>
      </c>
      <c r="J911" s="165">
        <f t="shared" si="127"/>
        <v>1240.2313000000001</v>
      </c>
    </row>
    <row r="912" spans="1:10" s="176" customFormat="1" ht="12.75" customHeight="1">
      <c r="A912" s="422"/>
      <c r="B912" s="170" t="s">
        <v>731</v>
      </c>
      <c r="C912" s="154"/>
      <c r="D912" s="155"/>
      <c r="E912" s="178"/>
      <c r="F912" s="478">
        <v>260.75</v>
      </c>
      <c r="G912" s="155">
        <v>3.4000000000000002E-2</v>
      </c>
      <c r="H912" s="165">
        <f t="shared" si="126"/>
        <v>8.8655000000000008</v>
      </c>
      <c r="I912" s="165">
        <f t="shared" si="128"/>
        <v>269.6155</v>
      </c>
      <c r="J912" s="165">
        <f t="shared" si="127"/>
        <v>310.05782500000004</v>
      </c>
    </row>
    <row r="913" spans="1:10" s="176" customFormat="1" ht="12.75" customHeight="1">
      <c r="A913" s="422"/>
      <c r="B913" s="170" t="s">
        <v>732</v>
      </c>
      <c r="C913" s="154"/>
      <c r="D913" s="155"/>
      <c r="E913" s="178"/>
      <c r="F913" s="478">
        <v>521.5</v>
      </c>
      <c r="G913" s="155">
        <v>3.4000000000000002E-2</v>
      </c>
      <c r="H913" s="165">
        <f t="shared" si="126"/>
        <v>17.731000000000002</v>
      </c>
      <c r="I913" s="165">
        <f t="shared" si="128"/>
        <v>539.23099999999999</v>
      </c>
      <c r="J913" s="165">
        <f t="shared" si="127"/>
        <v>620.11565000000007</v>
      </c>
    </row>
    <row r="914" spans="1:10" s="176" customFormat="1" ht="12.75" customHeight="1">
      <c r="A914" s="422"/>
      <c r="B914" s="170"/>
      <c r="C914" s="154"/>
      <c r="D914" s="155"/>
      <c r="E914" s="178"/>
      <c r="F914" s="478"/>
      <c r="G914" s="155"/>
      <c r="H914" s="165"/>
      <c r="I914" s="165"/>
      <c r="J914" s="165"/>
    </row>
    <row r="915" spans="1:10" ht="44.25" customHeight="1">
      <c r="A915" s="236"/>
      <c r="B915" s="301" t="s">
        <v>537</v>
      </c>
      <c r="C915" s="302"/>
      <c r="D915" s="186"/>
      <c r="E915" s="303"/>
      <c r="F915" s="473"/>
      <c r="G915" s="186"/>
      <c r="H915" s="188"/>
      <c r="I915" s="188"/>
      <c r="J915" s="187"/>
    </row>
    <row r="916" spans="1:10" s="176" customFormat="1" ht="15">
      <c r="A916" s="465" t="s">
        <v>645</v>
      </c>
      <c r="B916" s="465"/>
      <c r="C916" s="189"/>
      <c r="D916" s="186"/>
      <c r="E916" s="191"/>
      <c r="F916" s="473"/>
      <c r="G916" s="186"/>
      <c r="H916" s="188"/>
      <c r="I916" s="188"/>
      <c r="J916" s="187"/>
    </row>
    <row r="917" spans="1:10" s="176" customFormat="1" ht="15">
      <c r="A917" s="465" t="s">
        <v>861</v>
      </c>
      <c r="B917" s="465"/>
      <c r="C917" s="189"/>
      <c r="D917" s="186"/>
      <c r="E917" s="191"/>
      <c r="F917" s="473"/>
      <c r="G917" s="186"/>
      <c r="H917" s="188"/>
      <c r="I917" s="188"/>
      <c r="J917" s="187"/>
    </row>
    <row r="918" spans="1:10" s="176" customFormat="1" ht="15.75" thickBot="1">
      <c r="A918" s="295"/>
      <c r="B918" s="295"/>
      <c r="C918" s="189"/>
      <c r="D918" s="186"/>
      <c r="E918" s="191"/>
      <c r="F918" s="473"/>
      <c r="G918" s="186"/>
      <c r="H918" s="188"/>
      <c r="I918" s="188"/>
      <c r="J918" s="187"/>
    </row>
    <row r="919" spans="1:10" s="176" customFormat="1" ht="45.75" thickBot="1">
      <c r="A919" s="227"/>
      <c r="B919" s="198" t="s">
        <v>29</v>
      </c>
      <c r="C919" s="304" t="s">
        <v>30</v>
      </c>
      <c r="D919" s="199" t="s">
        <v>3</v>
      </c>
      <c r="E919" s="305" t="s">
        <v>31</v>
      </c>
      <c r="F919" s="469" t="s">
        <v>798</v>
      </c>
      <c r="G919" s="201" t="s">
        <v>3</v>
      </c>
      <c r="H919" s="202" t="s">
        <v>4</v>
      </c>
      <c r="I919" s="203" t="s">
        <v>799</v>
      </c>
      <c r="J919" s="204" t="s">
        <v>952</v>
      </c>
    </row>
    <row r="920" spans="1:10" s="176" customFormat="1" ht="15">
      <c r="A920" s="422"/>
      <c r="B920" s="306" t="s">
        <v>539</v>
      </c>
      <c r="C920" s="154"/>
      <c r="D920" s="155"/>
      <c r="E920" s="178"/>
      <c r="F920" s="478"/>
      <c r="G920" s="155"/>
      <c r="H920" s="165"/>
      <c r="I920" s="165"/>
      <c r="J920" s="165"/>
    </row>
    <row r="921" spans="1:10" s="176" customFormat="1" ht="15">
      <c r="A921" s="422"/>
      <c r="B921" s="264" t="s">
        <v>540</v>
      </c>
      <c r="C921" s="154"/>
      <c r="D921" s="155"/>
      <c r="E921" s="178"/>
      <c r="F921" s="478"/>
      <c r="G921" s="155"/>
      <c r="H921" s="165"/>
      <c r="I921" s="165"/>
      <c r="J921" s="165"/>
    </row>
    <row r="922" spans="1:10" s="176" customFormat="1" ht="15">
      <c r="A922" s="422"/>
      <c r="B922" s="300" t="s">
        <v>541</v>
      </c>
      <c r="C922" s="154"/>
      <c r="D922" s="155"/>
      <c r="E922" s="178"/>
      <c r="F922" s="478"/>
      <c r="G922" s="155"/>
      <c r="H922" s="165"/>
      <c r="I922" s="165"/>
      <c r="J922" s="165"/>
    </row>
    <row r="923" spans="1:10" s="176" customFormat="1" ht="15">
      <c r="A923" s="422"/>
      <c r="B923" s="180" t="s">
        <v>542</v>
      </c>
      <c r="C923" s="154">
        <v>702.59</v>
      </c>
      <c r="D923" s="155">
        <v>3.9E-2</v>
      </c>
      <c r="E923" s="178">
        <f t="shared" ref="E923:E928" si="129">C923*D923</f>
        <v>27.401010000000003</v>
      </c>
      <c r="F923" s="478">
        <v>1179.0384900000001</v>
      </c>
      <c r="G923" s="155">
        <v>3.4000000000000002E-2</v>
      </c>
      <c r="H923" s="165">
        <f>F923*G923</f>
        <v>40.087308660000005</v>
      </c>
      <c r="I923" s="165">
        <f>F923+H923</f>
        <v>1219.1257986600001</v>
      </c>
      <c r="J923" s="165">
        <f>I923*115/100</f>
        <v>1401.9946684590002</v>
      </c>
    </row>
    <row r="924" spans="1:10" s="176" customFormat="1" ht="15">
      <c r="A924" s="205"/>
      <c r="B924" s="180" t="s">
        <v>543</v>
      </c>
      <c r="C924" s="154">
        <v>1737.16</v>
      </c>
      <c r="D924" s="155">
        <v>3.9E-2</v>
      </c>
      <c r="E924" s="178">
        <f t="shared" si="129"/>
        <v>67.74924</v>
      </c>
      <c r="F924" s="478">
        <v>2267.3881299999998</v>
      </c>
      <c r="G924" s="155">
        <v>3.4000000000000002E-2</v>
      </c>
      <c r="H924" s="165">
        <f t="shared" ref="H924:H926" si="130">F924*G924</f>
        <v>77.091196420000003</v>
      </c>
      <c r="I924" s="165">
        <f t="shared" ref="I924:I926" si="131">F924+H924</f>
        <v>2344.4793264199998</v>
      </c>
      <c r="J924" s="165">
        <f t="shared" ref="J924:J926" si="132">I924*115/100</f>
        <v>2696.1512253830001</v>
      </c>
    </row>
    <row r="925" spans="1:10" s="176" customFormat="1" ht="15">
      <c r="A925" s="422"/>
      <c r="B925" s="180" t="s">
        <v>544</v>
      </c>
      <c r="C925" s="154">
        <v>672.33</v>
      </c>
      <c r="D925" s="155">
        <v>3.9E-2</v>
      </c>
      <c r="E925" s="178">
        <f t="shared" si="129"/>
        <v>26.220870000000001</v>
      </c>
      <c r="F925" s="478">
        <v>1179.0384900000001</v>
      </c>
      <c r="G925" s="155">
        <v>3.4000000000000002E-2</v>
      </c>
      <c r="H925" s="165">
        <f t="shared" si="130"/>
        <v>40.087308660000005</v>
      </c>
      <c r="I925" s="165">
        <f t="shared" si="131"/>
        <v>1219.1257986600001</v>
      </c>
      <c r="J925" s="165">
        <f t="shared" si="132"/>
        <v>1401.9946684590002</v>
      </c>
    </row>
    <row r="926" spans="1:10" s="176" customFormat="1" ht="15">
      <c r="A926" s="422"/>
      <c r="B926" s="180" t="s">
        <v>545</v>
      </c>
      <c r="C926" s="154">
        <v>702.59</v>
      </c>
      <c r="D926" s="155">
        <v>3.9E-2</v>
      </c>
      <c r="E926" s="178">
        <f t="shared" si="129"/>
        <v>27.401010000000003</v>
      </c>
      <c r="F926" s="478">
        <v>1179.0384900000001</v>
      </c>
      <c r="G926" s="155">
        <v>3.4000000000000002E-2</v>
      </c>
      <c r="H926" s="165">
        <f t="shared" si="130"/>
        <v>40.087308660000005</v>
      </c>
      <c r="I926" s="165">
        <f t="shared" si="131"/>
        <v>1219.1257986600001</v>
      </c>
      <c r="J926" s="165">
        <f t="shared" si="132"/>
        <v>1401.9946684590002</v>
      </c>
    </row>
    <row r="927" spans="1:10" s="176" customFormat="1" ht="15">
      <c r="A927" s="422"/>
      <c r="B927" s="169"/>
      <c r="C927" s="154"/>
      <c r="D927" s="155"/>
      <c r="E927" s="178"/>
      <c r="F927" s="478"/>
      <c r="G927" s="155"/>
      <c r="H927" s="165"/>
      <c r="I927" s="165"/>
      <c r="J927" s="165"/>
    </row>
    <row r="928" spans="1:10" s="176" customFormat="1" ht="15">
      <c r="A928" s="205"/>
      <c r="B928" s="169" t="s">
        <v>546</v>
      </c>
      <c r="C928" s="154">
        <v>108.16</v>
      </c>
      <c r="D928" s="155">
        <v>3.9E-2</v>
      </c>
      <c r="E928" s="178">
        <f t="shared" si="129"/>
        <v>4.2182399999999998</v>
      </c>
      <c r="F928" s="478">
        <v>136.03849</v>
      </c>
      <c r="G928" s="155"/>
      <c r="H928" s="165">
        <f t="shared" ref="H928:H976" si="133">F928*G928</f>
        <v>0</v>
      </c>
      <c r="I928" s="165">
        <f>J928*100/115</f>
        <v>130.43478260869566</v>
      </c>
      <c r="J928" s="165">
        <v>150</v>
      </c>
    </row>
    <row r="929" spans="1:10" s="176" customFormat="1" ht="15">
      <c r="A929" s="422"/>
      <c r="B929" s="169"/>
      <c r="C929" s="154"/>
      <c r="D929" s="155"/>
      <c r="E929" s="178"/>
      <c r="F929" s="478"/>
      <c r="G929" s="155"/>
      <c r="H929" s="165"/>
      <c r="I929" s="165"/>
      <c r="J929" s="165"/>
    </row>
    <row r="930" spans="1:10" s="176" customFormat="1" ht="15">
      <c r="A930" s="422"/>
      <c r="B930" s="300" t="s">
        <v>547</v>
      </c>
      <c r="C930" s="154"/>
      <c r="D930" s="155"/>
      <c r="E930" s="178"/>
      <c r="F930" s="478"/>
      <c r="G930" s="155"/>
      <c r="H930" s="165"/>
      <c r="I930" s="165"/>
      <c r="J930" s="165"/>
    </row>
    <row r="931" spans="1:10" s="176" customFormat="1" ht="15">
      <c r="A931" s="422"/>
      <c r="B931" s="180" t="s">
        <v>542</v>
      </c>
      <c r="C931" s="154">
        <v>496.82</v>
      </c>
      <c r="D931" s="155">
        <v>3.9E-2</v>
      </c>
      <c r="E931" s="178">
        <f t="shared" ref="E931:E936" si="134">C931*D931</f>
        <v>19.375979999999998</v>
      </c>
      <c r="F931" s="478">
        <v>906.95107999999993</v>
      </c>
      <c r="G931" s="155">
        <v>3.4000000000000002E-2</v>
      </c>
      <c r="H931" s="165">
        <f t="shared" si="133"/>
        <v>30.836336719999998</v>
      </c>
      <c r="I931" s="165">
        <f>F931+H931</f>
        <v>937.7874167199999</v>
      </c>
      <c r="J931" s="165">
        <f>I931*115/100</f>
        <v>1078.4555292279999</v>
      </c>
    </row>
    <row r="932" spans="1:10" s="176" customFormat="1" ht="15">
      <c r="A932" s="422"/>
      <c r="B932" s="180" t="s">
        <v>543</v>
      </c>
      <c r="C932" s="154">
        <v>1013.5</v>
      </c>
      <c r="D932" s="155">
        <v>3.9E-2</v>
      </c>
      <c r="E932" s="178">
        <f t="shared" si="134"/>
        <v>39.526499999999999</v>
      </c>
      <c r="F932" s="478">
        <v>1632.51403</v>
      </c>
      <c r="G932" s="155">
        <v>3.4000000000000002E-2</v>
      </c>
      <c r="H932" s="165">
        <f t="shared" si="133"/>
        <v>55.505477020000008</v>
      </c>
      <c r="I932" s="165">
        <f t="shared" ref="I932:I934" si="135">F932+H932</f>
        <v>1688.01950702</v>
      </c>
      <c r="J932" s="165">
        <f t="shared" ref="J932:J934" si="136">I932*115/100</f>
        <v>1941.222433073</v>
      </c>
    </row>
    <row r="933" spans="1:10" s="176" customFormat="1" ht="15">
      <c r="A933" s="422"/>
      <c r="B933" s="180" t="s">
        <v>544</v>
      </c>
      <c r="C933" s="154">
        <v>475.42</v>
      </c>
      <c r="D933" s="155">
        <v>3.9E-2</v>
      </c>
      <c r="E933" s="178">
        <f t="shared" si="134"/>
        <v>18.54138</v>
      </c>
      <c r="F933" s="478">
        <v>906.95107999999993</v>
      </c>
      <c r="G933" s="155">
        <v>3.4000000000000002E-2</v>
      </c>
      <c r="H933" s="165">
        <f t="shared" si="133"/>
        <v>30.836336719999998</v>
      </c>
      <c r="I933" s="165">
        <f t="shared" si="135"/>
        <v>937.7874167199999</v>
      </c>
      <c r="J933" s="165">
        <f t="shared" si="136"/>
        <v>1078.4555292279999</v>
      </c>
    </row>
    <row r="934" spans="1:10" s="176" customFormat="1" ht="15">
      <c r="A934" s="422"/>
      <c r="B934" s="180" t="s">
        <v>545</v>
      </c>
      <c r="C934" s="154">
        <v>496.82</v>
      </c>
      <c r="D934" s="155">
        <v>3.9E-2</v>
      </c>
      <c r="E934" s="178">
        <f t="shared" si="134"/>
        <v>19.375979999999998</v>
      </c>
      <c r="F934" s="478">
        <v>906.95107999999993</v>
      </c>
      <c r="G934" s="155">
        <v>3.4000000000000002E-2</v>
      </c>
      <c r="H934" s="165">
        <f t="shared" si="133"/>
        <v>30.836336719999998</v>
      </c>
      <c r="I934" s="165">
        <f t="shared" si="135"/>
        <v>937.7874167199999</v>
      </c>
      <c r="J934" s="165">
        <f t="shared" si="136"/>
        <v>1078.4555292279999</v>
      </c>
    </row>
    <row r="935" spans="1:10" s="176" customFormat="1" ht="15">
      <c r="A935" s="205"/>
      <c r="B935" s="180"/>
      <c r="C935" s="154"/>
      <c r="D935" s="155"/>
      <c r="E935" s="178"/>
      <c r="F935" s="478"/>
      <c r="G935" s="155"/>
      <c r="H935" s="165"/>
      <c r="I935" s="165"/>
      <c r="J935" s="165"/>
    </row>
    <row r="936" spans="1:10" s="176" customFormat="1" ht="15">
      <c r="A936" s="422"/>
      <c r="B936" s="169" t="s">
        <v>546</v>
      </c>
      <c r="C936" s="154">
        <v>81.28</v>
      </c>
      <c r="D936" s="155">
        <v>3.9E-2</v>
      </c>
      <c r="E936" s="178">
        <f t="shared" si="134"/>
        <v>3.1699199999999998</v>
      </c>
      <c r="F936" s="478">
        <v>130.43</v>
      </c>
      <c r="G936" s="155"/>
      <c r="H936" s="165">
        <v>0</v>
      </c>
      <c r="I936" s="165">
        <f>J936*100/115</f>
        <v>130.43478260869566</v>
      </c>
      <c r="J936" s="165">
        <v>150</v>
      </c>
    </row>
    <row r="937" spans="1:10" s="176" customFormat="1" ht="15">
      <c r="A937" s="422"/>
      <c r="B937" s="169"/>
      <c r="C937" s="154"/>
      <c r="D937" s="155"/>
      <c r="E937" s="178"/>
      <c r="F937" s="478"/>
      <c r="G937" s="155"/>
      <c r="H937" s="165"/>
      <c r="I937" s="165"/>
      <c r="J937" s="165"/>
    </row>
    <row r="938" spans="1:10" s="176" customFormat="1" ht="15">
      <c r="A938" s="422"/>
      <c r="B938" s="296" t="s">
        <v>534</v>
      </c>
      <c r="C938" s="154"/>
      <c r="D938" s="155"/>
      <c r="E938" s="178"/>
      <c r="F938" s="478"/>
      <c r="G938" s="155"/>
      <c r="H938" s="165"/>
      <c r="I938" s="165"/>
      <c r="J938" s="165"/>
    </row>
    <row r="939" spans="1:10" s="176" customFormat="1" ht="15">
      <c r="A939" s="422"/>
      <c r="B939" s="296" t="s">
        <v>876</v>
      </c>
      <c r="C939" s="154"/>
      <c r="D939" s="155"/>
      <c r="E939" s="178"/>
      <c r="F939" s="478"/>
      <c r="G939" s="155"/>
      <c r="H939" s="165"/>
      <c r="I939" s="165"/>
      <c r="J939" s="165"/>
    </row>
    <row r="940" spans="1:10" s="176" customFormat="1" ht="15">
      <c r="A940" s="422"/>
      <c r="B940" s="298" t="s">
        <v>878</v>
      </c>
      <c r="C940" s="154"/>
      <c r="D940" s="155"/>
      <c r="E940" s="178"/>
      <c r="F940" s="486">
        <v>0</v>
      </c>
      <c r="G940" s="297"/>
      <c r="H940" s="162">
        <v>0</v>
      </c>
      <c r="I940" s="162">
        <f>J940*100/115</f>
        <v>1565.2173913043478</v>
      </c>
      <c r="J940" s="162">
        <v>1800</v>
      </c>
    </row>
    <row r="941" spans="1:10" s="176" customFormat="1" ht="15">
      <c r="A941" s="422"/>
      <c r="B941" s="169"/>
      <c r="C941" s="154"/>
      <c r="D941" s="155"/>
      <c r="E941" s="178"/>
      <c r="F941" s="478"/>
      <c r="G941" s="155"/>
      <c r="H941" s="165"/>
      <c r="I941" s="165"/>
      <c r="J941" s="165"/>
    </row>
    <row r="942" spans="1:10" s="176" customFormat="1" ht="15">
      <c r="A942" s="422"/>
      <c r="B942" s="296" t="s">
        <v>836</v>
      </c>
      <c r="C942" s="154"/>
      <c r="D942" s="155"/>
      <c r="E942" s="178"/>
      <c r="F942" s="478"/>
      <c r="G942" s="155"/>
      <c r="H942" s="165"/>
      <c r="I942" s="165"/>
      <c r="J942" s="165"/>
    </row>
    <row r="943" spans="1:10" s="176" customFormat="1" ht="15">
      <c r="A943" s="422"/>
      <c r="B943" s="298" t="s">
        <v>839</v>
      </c>
      <c r="C943" s="154"/>
      <c r="D943" s="155"/>
      <c r="E943" s="178"/>
      <c r="F943" s="486">
        <v>0</v>
      </c>
      <c r="G943" s="297"/>
      <c r="H943" s="162"/>
      <c r="I943" s="162">
        <f>J943*100/115</f>
        <v>173.91304347826087</v>
      </c>
      <c r="J943" s="162">
        <v>200</v>
      </c>
    </row>
    <row r="944" spans="1:10" s="176" customFormat="1" ht="15">
      <c r="A944" s="422"/>
      <c r="B944" s="298" t="s">
        <v>837</v>
      </c>
      <c r="C944" s="154"/>
      <c r="D944" s="155"/>
      <c r="E944" s="178"/>
      <c r="F944" s="486">
        <v>0</v>
      </c>
      <c r="G944" s="297"/>
      <c r="H944" s="162"/>
      <c r="I944" s="162">
        <f t="shared" ref="I944:I945" si="137">J944*100/115</f>
        <v>260.86956521739131</v>
      </c>
      <c r="J944" s="162">
        <v>300</v>
      </c>
    </row>
    <row r="945" spans="1:10" s="176" customFormat="1" ht="15">
      <c r="A945" s="422"/>
      <c r="B945" s="298" t="s">
        <v>838</v>
      </c>
      <c r="C945" s="154"/>
      <c r="D945" s="155"/>
      <c r="E945" s="178"/>
      <c r="F945" s="486">
        <v>0</v>
      </c>
      <c r="G945" s="297"/>
      <c r="H945" s="162"/>
      <c r="I945" s="162">
        <f t="shared" si="137"/>
        <v>652.17391304347825</v>
      </c>
      <c r="J945" s="162">
        <v>750</v>
      </c>
    </row>
    <row r="946" spans="1:10" s="176" customFormat="1" ht="15">
      <c r="A946" s="422"/>
      <c r="B946" s="263"/>
      <c r="C946" s="154"/>
      <c r="D946" s="155"/>
      <c r="E946" s="178"/>
      <c r="F946" s="478"/>
      <c r="G946" s="155"/>
      <c r="H946" s="165"/>
      <c r="I946" s="165"/>
      <c r="J946" s="165"/>
    </row>
    <row r="947" spans="1:10" s="176" customFormat="1" ht="15">
      <c r="A947" s="422"/>
      <c r="B947" s="263" t="s">
        <v>548</v>
      </c>
      <c r="C947" s="154"/>
      <c r="D947" s="155"/>
      <c r="E947" s="178"/>
      <c r="F947" s="478"/>
      <c r="G947" s="155"/>
      <c r="H947" s="165"/>
      <c r="I947" s="165"/>
      <c r="J947" s="165"/>
    </row>
    <row r="948" spans="1:10" s="176" customFormat="1" ht="15">
      <c r="A948" s="422"/>
      <c r="B948" s="179" t="s">
        <v>828</v>
      </c>
      <c r="C948" s="154">
        <v>88.16</v>
      </c>
      <c r="D948" s="155">
        <v>3.9E-2</v>
      </c>
      <c r="E948" s="178">
        <f>C948*D948</f>
        <v>3.43824</v>
      </c>
      <c r="F948" s="478">
        <v>0</v>
      </c>
      <c r="G948" s="155"/>
      <c r="H948" s="165">
        <f t="shared" si="133"/>
        <v>0</v>
      </c>
      <c r="I948" s="165">
        <v>0</v>
      </c>
      <c r="J948" s="165">
        <v>0</v>
      </c>
    </row>
    <row r="949" spans="1:10" s="176" customFormat="1" ht="15">
      <c r="A949" s="422"/>
      <c r="B949" s="169" t="s">
        <v>549</v>
      </c>
      <c r="C949" s="154">
        <v>21.04</v>
      </c>
      <c r="D949" s="155">
        <v>3.9E-2</v>
      </c>
      <c r="E949" s="178">
        <f>C949*D949</f>
        <v>0.82055999999999996</v>
      </c>
      <c r="F949" s="478"/>
      <c r="G949" s="155"/>
      <c r="H949" s="165">
        <f t="shared" si="133"/>
        <v>0</v>
      </c>
      <c r="I949" s="165"/>
      <c r="J949" s="165">
        <v>0</v>
      </c>
    </row>
    <row r="950" spans="1:10" s="176" customFormat="1" ht="15">
      <c r="A950" s="422"/>
      <c r="B950" s="180"/>
      <c r="C950" s="154"/>
      <c r="D950" s="155"/>
      <c r="E950" s="178"/>
      <c r="F950" s="478"/>
      <c r="G950" s="155"/>
      <c r="H950" s="165"/>
      <c r="I950" s="165"/>
      <c r="J950" s="165"/>
    </row>
    <row r="951" spans="1:10" s="176" customFormat="1" ht="15">
      <c r="A951" s="422"/>
      <c r="B951" s="179" t="s">
        <v>829</v>
      </c>
      <c r="C951" s="154">
        <v>67.3</v>
      </c>
      <c r="D951" s="155">
        <v>3.9E-2</v>
      </c>
      <c r="E951" s="178">
        <f>C951*D951</f>
        <v>2.6246999999999998</v>
      </c>
      <c r="F951" s="478">
        <v>0</v>
      </c>
      <c r="G951" s="155"/>
      <c r="H951" s="165">
        <f t="shared" si="133"/>
        <v>0</v>
      </c>
      <c r="I951" s="165">
        <v>0</v>
      </c>
      <c r="J951" s="165">
        <v>0</v>
      </c>
    </row>
    <row r="952" spans="1:10" s="176" customFormat="1" ht="15">
      <c r="A952" s="422"/>
      <c r="B952" s="169" t="s">
        <v>549</v>
      </c>
      <c r="C952" s="154">
        <v>17.649999999999999</v>
      </c>
      <c r="D952" s="155">
        <v>3.9E-2</v>
      </c>
      <c r="E952" s="178">
        <f>C952*D952</f>
        <v>0.68834999999999991</v>
      </c>
      <c r="F952" s="478">
        <v>0</v>
      </c>
      <c r="G952" s="155"/>
      <c r="H952" s="165">
        <f t="shared" si="133"/>
        <v>0</v>
      </c>
      <c r="I952" s="165">
        <v>0</v>
      </c>
      <c r="J952" s="165">
        <v>0</v>
      </c>
    </row>
    <row r="953" spans="1:10" s="176" customFormat="1" ht="15">
      <c r="A953" s="422"/>
      <c r="B953" s="169"/>
      <c r="C953" s="154"/>
      <c r="D953" s="155"/>
      <c r="E953" s="178"/>
      <c r="F953" s="478"/>
      <c r="G953" s="155"/>
      <c r="H953" s="165"/>
      <c r="I953" s="165"/>
      <c r="J953" s="165"/>
    </row>
    <row r="954" spans="1:10" s="176" customFormat="1" ht="15">
      <c r="A954" s="422"/>
      <c r="B954" s="263" t="s">
        <v>550</v>
      </c>
      <c r="C954" s="154"/>
      <c r="D954" s="155"/>
      <c r="E954" s="178"/>
      <c r="F954" s="478"/>
      <c r="G954" s="155"/>
      <c r="H954" s="165"/>
      <c r="I954" s="165"/>
      <c r="J954" s="165"/>
    </row>
    <row r="955" spans="1:10" s="176" customFormat="1" ht="15">
      <c r="A955" s="422"/>
      <c r="B955" s="263"/>
      <c r="C955" s="154"/>
      <c r="D955" s="155"/>
      <c r="E955" s="178"/>
      <c r="F955" s="478"/>
      <c r="G955" s="155"/>
      <c r="H955" s="165"/>
      <c r="I955" s="165"/>
      <c r="J955" s="165"/>
    </row>
    <row r="956" spans="1:10" s="176" customFormat="1" ht="15">
      <c r="A956" s="422"/>
      <c r="B956" s="263" t="s">
        <v>830</v>
      </c>
      <c r="C956" s="154"/>
      <c r="D956" s="155"/>
      <c r="E956" s="178"/>
      <c r="F956" s="478"/>
      <c r="G956" s="155"/>
      <c r="H956" s="165"/>
      <c r="I956" s="165"/>
      <c r="J956" s="165"/>
    </row>
    <row r="957" spans="1:10" s="176" customFormat="1" ht="15">
      <c r="A957" s="422"/>
      <c r="B957" s="300" t="s">
        <v>551</v>
      </c>
      <c r="C957" s="154"/>
      <c r="D957" s="155"/>
      <c r="E957" s="178"/>
      <c r="F957" s="478"/>
      <c r="G957" s="155"/>
      <c r="H957" s="165"/>
      <c r="I957" s="165"/>
      <c r="J957" s="165"/>
    </row>
    <row r="958" spans="1:10" s="176" customFormat="1" ht="15">
      <c r="A958" s="422"/>
      <c r="B958" s="169" t="s">
        <v>552</v>
      </c>
      <c r="C958" s="154">
        <v>176.53</v>
      </c>
      <c r="D958" s="155">
        <v>3.9E-2</v>
      </c>
      <c r="E958" s="178">
        <f t="shared" ref="E958:E976" si="138">C958*D958</f>
        <v>6.8846699999999998</v>
      </c>
      <c r="F958" s="478">
        <v>221.55932618001</v>
      </c>
      <c r="G958" s="155">
        <v>3.4000000000000002E-2</v>
      </c>
      <c r="H958" s="165">
        <f t="shared" si="133"/>
        <v>7.5330170901203406</v>
      </c>
      <c r="I958" s="165">
        <f>F958+H958</f>
        <v>229.09234327013036</v>
      </c>
      <c r="J958" s="165">
        <f>I958*115/100</f>
        <v>263.45619476064991</v>
      </c>
    </row>
    <row r="959" spans="1:10" s="176" customFormat="1" ht="15">
      <c r="A959" s="422"/>
      <c r="B959" s="169" t="s">
        <v>553</v>
      </c>
      <c r="C959" s="154">
        <v>182.81</v>
      </c>
      <c r="D959" s="155">
        <v>3.9E-2</v>
      </c>
      <c r="E959" s="178">
        <f t="shared" si="138"/>
        <v>7.1295900000000003</v>
      </c>
      <c r="F959" s="478">
        <v>229.43965372965002</v>
      </c>
      <c r="G959" s="155">
        <v>3.4000000000000002E-2</v>
      </c>
      <c r="H959" s="165">
        <f t="shared" si="133"/>
        <v>7.8009482268081012</v>
      </c>
      <c r="I959" s="165">
        <f t="shared" ref="I959:I976" si="139">F959+H959</f>
        <v>237.24060195645811</v>
      </c>
      <c r="J959" s="165">
        <f t="shared" ref="J959:J976" si="140">I959*115/100</f>
        <v>272.82669224992679</v>
      </c>
    </row>
    <row r="960" spans="1:10" s="176" customFormat="1" ht="15">
      <c r="A960" s="422"/>
      <c r="B960" s="169" t="s">
        <v>554</v>
      </c>
      <c r="C960" s="154">
        <v>236.59</v>
      </c>
      <c r="D960" s="155">
        <v>3.9E-2</v>
      </c>
      <c r="E960" s="178">
        <f t="shared" si="138"/>
        <v>9.2270099999999999</v>
      </c>
      <c r="F960" s="478">
        <v>296.92935955683004</v>
      </c>
      <c r="G960" s="155">
        <v>3.4000000000000002E-2</v>
      </c>
      <c r="H960" s="165">
        <f t="shared" si="133"/>
        <v>10.095598224932221</v>
      </c>
      <c r="I960" s="165">
        <f t="shared" si="139"/>
        <v>307.02495778176228</v>
      </c>
      <c r="J960" s="165">
        <f t="shared" si="140"/>
        <v>353.07870144902665</v>
      </c>
    </row>
    <row r="961" spans="1:10" s="176" customFormat="1" ht="12.75" customHeight="1">
      <c r="A961" s="422"/>
      <c r="B961" s="169" t="s">
        <v>555</v>
      </c>
      <c r="C961" s="154">
        <v>219.17</v>
      </c>
      <c r="D961" s="155">
        <v>3.9E-2</v>
      </c>
      <c r="E961" s="178">
        <f t="shared" si="138"/>
        <v>8.5476299999999998</v>
      </c>
      <c r="F961" s="478">
        <v>275.07412364795994</v>
      </c>
      <c r="G961" s="155">
        <v>3.4000000000000002E-2</v>
      </c>
      <c r="H961" s="165">
        <f t="shared" si="133"/>
        <v>9.3525202040306379</v>
      </c>
      <c r="I961" s="165">
        <f t="shared" si="139"/>
        <v>284.42664385199055</v>
      </c>
      <c r="J961" s="165">
        <f t="shared" si="140"/>
        <v>327.09064042978912</v>
      </c>
    </row>
    <row r="962" spans="1:10" s="176" customFormat="1" ht="19.5" customHeight="1">
      <c r="A962" s="422"/>
      <c r="B962" s="169" t="s">
        <v>556</v>
      </c>
      <c r="C962" s="154">
        <v>71.87</v>
      </c>
      <c r="D962" s="155">
        <v>3.9E-2</v>
      </c>
      <c r="E962" s="178">
        <f t="shared" si="138"/>
        <v>2.8029300000000004</v>
      </c>
      <c r="F962" s="478">
        <v>90.197491792590014</v>
      </c>
      <c r="G962" s="155">
        <v>3.4000000000000002E-2</v>
      </c>
      <c r="H962" s="165">
        <f t="shared" si="133"/>
        <v>3.0667147209480605</v>
      </c>
      <c r="I962" s="165">
        <f t="shared" si="139"/>
        <v>93.26420651353807</v>
      </c>
      <c r="J962" s="165">
        <f t="shared" si="140"/>
        <v>107.25383749056878</v>
      </c>
    </row>
    <row r="963" spans="1:10" s="176" customFormat="1" ht="12.75" customHeight="1">
      <c r="A963" s="422"/>
      <c r="B963" s="169" t="s">
        <v>557</v>
      </c>
      <c r="C963" s="154">
        <v>70.8</v>
      </c>
      <c r="D963" s="155">
        <v>3.9E-2</v>
      </c>
      <c r="E963" s="178">
        <f t="shared" si="138"/>
        <v>2.7612000000000001</v>
      </c>
      <c r="F963" s="478">
        <v>88.861061974229997</v>
      </c>
      <c r="G963" s="155">
        <v>3.4000000000000002E-2</v>
      </c>
      <c r="H963" s="165">
        <f t="shared" si="133"/>
        <v>3.0212761071238203</v>
      </c>
      <c r="I963" s="165">
        <f t="shared" si="139"/>
        <v>91.882338081353822</v>
      </c>
      <c r="J963" s="165">
        <f t="shared" si="140"/>
        <v>105.66468879355689</v>
      </c>
    </row>
    <row r="964" spans="1:10" s="176" customFormat="1" ht="15">
      <c r="A964" s="422"/>
      <c r="B964" s="169" t="s">
        <v>558</v>
      </c>
      <c r="C964" s="154">
        <v>62.02</v>
      </c>
      <c r="D964" s="155">
        <v>3.9E-2</v>
      </c>
      <c r="E964" s="178">
        <f t="shared" si="138"/>
        <v>2.4187799999999999</v>
      </c>
      <c r="F964" s="478">
        <v>77.835515972760007</v>
      </c>
      <c r="G964" s="155">
        <v>3.4000000000000002E-2</v>
      </c>
      <c r="H964" s="165">
        <f t="shared" si="133"/>
        <v>2.6464075430738405</v>
      </c>
      <c r="I964" s="165">
        <f t="shared" si="139"/>
        <v>80.481923515833842</v>
      </c>
      <c r="J964" s="165">
        <f t="shared" si="140"/>
        <v>92.554212043208921</v>
      </c>
    </row>
    <row r="965" spans="1:10" s="176" customFormat="1" ht="15">
      <c r="A965" s="422"/>
      <c r="B965" s="169" t="s">
        <v>559</v>
      </c>
      <c r="C965" s="154">
        <v>55.97</v>
      </c>
      <c r="D965" s="155">
        <v>3.9E-2</v>
      </c>
      <c r="E965" s="178">
        <f t="shared" si="138"/>
        <v>2.18283</v>
      </c>
      <c r="F965" s="478">
        <v>70.243212090870003</v>
      </c>
      <c r="G965" s="155">
        <v>3.4000000000000002E-2</v>
      </c>
      <c r="H965" s="165">
        <f t="shared" si="133"/>
        <v>2.3882692110895802</v>
      </c>
      <c r="I965" s="165">
        <f t="shared" si="139"/>
        <v>72.631481301959582</v>
      </c>
      <c r="J965" s="165">
        <f t="shared" si="140"/>
        <v>83.526203497253519</v>
      </c>
    </row>
    <row r="966" spans="1:10" s="176" customFormat="1" ht="15">
      <c r="A966" s="422"/>
      <c r="B966" s="169" t="s">
        <v>560</v>
      </c>
      <c r="C966" s="154">
        <v>45.94</v>
      </c>
      <c r="D966" s="155">
        <v>3.9E-2</v>
      </c>
      <c r="E966" s="178">
        <f t="shared" si="138"/>
        <v>1.7916599999999998</v>
      </c>
      <c r="F966" s="478">
        <v>57.662338283549992</v>
      </c>
      <c r="G966" s="155">
        <v>3.4000000000000002E-2</v>
      </c>
      <c r="H966" s="165">
        <f t="shared" si="133"/>
        <v>1.9605195016407</v>
      </c>
      <c r="I966" s="165">
        <f t="shared" si="139"/>
        <v>59.622857785190689</v>
      </c>
      <c r="J966" s="165">
        <f t="shared" si="140"/>
        <v>68.566286452969294</v>
      </c>
    </row>
    <row r="967" spans="1:10" s="176" customFormat="1" ht="15">
      <c r="A967" s="422"/>
      <c r="B967" s="169" t="s">
        <v>561</v>
      </c>
      <c r="C967" s="154">
        <v>48.64</v>
      </c>
      <c r="D967" s="155">
        <v>3.9E-2</v>
      </c>
      <c r="E967" s="178">
        <f t="shared" si="138"/>
        <v>1.89696</v>
      </c>
      <c r="F967" s="478">
        <v>61.04949661629</v>
      </c>
      <c r="G967" s="155">
        <v>3.4000000000000002E-2</v>
      </c>
      <c r="H967" s="165">
        <f t="shared" si="133"/>
        <v>2.07568288495386</v>
      </c>
      <c r="I967" s="165">
        <f t="shared" si="139"/>
        <v>63.125179501243863</v>
      </c>
      <c r="J967" s="165">
        <f t="shared" si="140"/>
        <v>72.593956426430438</v>
      </c>
    </row>
    <row r="968" spans="1:10" s="176" customFormat="1" ht="15">
      <c r="A968" s="422"/>
      <c r="B968" s="169" t="s">
        <v>562</v>
      </c>
      <c r="C968" s="154">
        <v>29.79</v>
      </c>
      <c r="D968" s="155">
        <v>3.9E-2</v>
      </c>
      <c r="E968" s="178">
        <f t="shared" si="138"/>
        <v>1.16181</v>
      </c>
      <c r="F968" s="478">
        <v>37.385472073950005</v>
      </c>
      <c r="G968" s="155">
        <v>3.4000000000000002E-2</v>
      </c>
      <c r="H968" s="165">
        <f t="shared" si="133"/>
        <v>1.2711060505143004</v>
      </c>
      <c r="I968" s="165">
        <f t="shared" si="139"/>
        <v>38.656578124464303</v>
      </c>
      <c r="J968" s="165">
        <f t="shared" si="140"/>
        <v>44.455064843133954</v>
      </c>
    </row>
    <row r="969" spans="1:10" s="176" customFormat="1" ht="15">
      <c r="A969" s="205"/>
      <c r="B969" s="169" t="s">
        <v>563</v>
      </c>
      <c r="C969" s="154">
        <v>56.83</v>
      </c>
      <c r="D969" s="155">
        <v>3.9E-2</v>
      </c>
      <c r="E969" s="178">
        <f t="shared" si="138"/>
        <v>2.21637</v>
      </c>
      <c r="F969" s="478">
        <v>71.326181081609988</v>
      </c>
      <c r="G969" s="155">
        <v>3.4000000000000002E-2</v>
      </c>
      <c r="H969" s="165">
        <f t="shared" si="133"/>
        <v>2.4250901567747398</v>
      </c>
      <c r="I969" s="165">
        <f t="shared" si="139"/>
        <v>73.751271238384732</v>
      </c>
      <c r="J969" s="165">
        <f t="shared" si="140"/>
        <v>84.813961924142447</v>
      </c>
    </row>
    <row r="970" spans="1:10" s="176" customFormat="1" ht="15">
      <c r="A970" s="422"/>
      <c r="B970" s="169" t="s">
        <v>564</v>
      </c>
      <c r="C970" s="154">
        <v>51.99</v>
      </c>
      <c r="D970" s="155">
        <v>3.9E-2</v>
      </c>
      <c r="E970" s="178">
        <f t="shared" si="138"/>
        <v>2.0276100000000001</v>
      </c>
      <c r="F970" s="478">
        <v>65.254642165440004</v>
      </c>
      <c r="G970" s="155">
        <v>3.4000000000000002E-2</v>
      </c>
      <c r="H970" s="165">
        <f t="shared" si="133"/>
        <v>2.2186578336249605</v>
      </c>
      <c r="I970" s="165">
        <f t="shared" si="139"/>
        <v>67.473299999064963</v>
      </c>
      <c r="J970" s="165">
        <f t="shared" si="140"/>
        <v>77.59429499892471</v>
      </c>
    </row>
    <row r="971" spans="1:10" s="176" customFormat="1" ht="15">
      <c r="A971" s="422"/>
      <c r="B971" s="169" t="s">
        <v>565</v>
      </c>
      <c r="C971" s="154">
        <v>10.78</v>
      </c>
      <c r="D971" s="155">
        <v>3.9E-2</v>
      </c>
      <c r="E971" s="178">
        <f t="shared" si="138"/>
        <v>0.42041999999999996</v>
      </c>
      <c r="F971" s="478">
        <v>13.525591437540001</v>
      </c>
      <c r="G971" s="155">
        <v>3.4000000000000002E-2</v>
      </c>
      <c r="H971" s="165">
        <f t="shared" si="133"/>
        <v>0.4598701088763601</v>
      </c>
      <c r="I971" s="165">
        <f t="shared" si="139"/>
        <v>13.985461546416362</v>
      </c>
      <c r="J971" s="165">
        <f t="shared" si="140"/>
        <v>16.083280778378818</v>
      </c>
    </row>
    <row r="972" spans="1:10" s="176" customFormat="1" ht="15">
      <c r="A972" s="422"/>
      <c r="B972" s="169" t="s">
        <v>566</v>
      </c>
      <c r="C972" s="154">
        <v>13.12</v>
      </c>
      <c r="D972" s="155">
        <v>3.9E-2</v>
      </c>
      <c r="E972" s="178">
        <f t="shared" si="138"/>
        <v>0.51168000000000002</v>
      </c>
      <c r="F972" s="478">
        <v>16.463432848589999</v>
      </c>
      <c r="G972" s="155">
        <v>3.4000000000000002E-2</v>
      </c>
      <c r="H972" s="165">
        <f t="shared" si="133"/>
        <v>0.55975671685205997</v>
      </c>
      <c r="I972" s="165">
        <f t="shared" si="139"/>
        <v>17.02318956544206</v>
      </c>
      <c r="J972" s="165">
        <f t="shared" si="140"/>
        <v>19.576668000258369</v>
      </c>
    </row>
    <row r="973" spans="1:10" s="176" customFormat="1" ht="15">
      <c r="A973" s="422"/>
      <c r="B973" s="169" t="s">
        <v>567</v>
      </c>
      <c r="C973" s="154">
        <v>26.71</v>
      </c>
      <c r="D973" s="155">
        <v>3.9E-2</v>
      </c>
      <c r="E973" s="178">
        <f t="shared" si="138"/>
        <v>1.04169</v>
      </c>
      <c r="F973" s="478">
        <v>33.525954926099999</v>
      </c>
      <c r="G973" s="155">
        <v>3.4000000000000002E-2</v>
      </c>
      <c r="H973" s="165">
        <f t="shared" si="133"/>
        <v>1.1398824674874</v>
      </c>
      <c r="I973" s="165">
        <f t="shared" si="139"/>
        <v>34.665837393587395</v>
      </c>
      <c r="J973" s="165">
        <f t="shared" si="140"/>
        <v>39.865713002625505</v>
      </c>
    </row>
    <row r="974" spans="1:10" s="176" customFormat="1" ht="15">
      <c r="A974" s="422"/>
      <c r="B974" s="169" t="s">
        <v>568</v>
      </c>
      <c r="C974" s="154">
        <v>15.37</v>
      </c>
      <c r="D974" s="155">
        <v>3.9E-2</v>
      </c>
      <c r="E974" s="178">
        <f t="shared" si="138"/>
        <v>0.59943000000000002</v>
      </c>
      <c r="F974" s="478">
        <v>19.28606479254</v>
      </c>
      <c r="G974" s="155">
        <v>3.4000000000000002E-2</v>
      </c>
      <c r="H974" s="165">
        <f t="shared" si="133"/>
        <v>0.65572620294636008</v>
      </c>
      <c r="I974" s="165">
        <f t="shared" si="139"/>
        <v>19.941790995486361</v>
      </c>
      <c r="J974" s="165">
        <f t="shared" si="140"/>
        <v>22.933059644809315</v>
      </c>
    </row>
    <row r="975" spans="1:10" s="176" customFormat="1" ht="15">
      <c r="A975" s="422"/>
      <c r="B975" s="169" t="s">
        <v>569</v>
      </c>
      <c r="C975" s="154">
        <v>59.67</v>
      </c>
      <c r="D975" s="155">
        <v>3.9E-2</v>
      </c>
      <c r="E975" s="178">
        <f t="shared" si="138"/>
        <v>2.3271299999999999</v>
      </c>
      <c r="F975" s="478">
        <v>74.886153614999984</v>
      </c>
      <c r="G975" s="155">
        <v>3.4000000000000002E-2</v>
      </c>
      <c r="H975" s="165">
        <f t="shared" si="133"/>
        <v>2.5461292229099994</v>
      </c>
      <c r="I975" s="165">
        <f t="shared" si="139"/>
        <v>77.43228283790998</v>
      </c>
      <c r="J975" s="165">
        <f t="shared" si="140"/>
        <v>89.047125263596485</v>
      </c>
    </row>
    <row r="976" spans="1:10" s="176" customFormat="1" ht="15">
      <c r="A976" s="422"/>
      <c r="B976" s="169" t="s">
        <v>570</v>
      </c>
      <c r="C976" s="154">
        <v>76.11</v>
      </c>
      <c r="D976" s="155">
        <v>3.9E-2</v>
      </c>
      <c r="E976" s="178">
        <f t="shared" si="138"/>
        <v>2.9682900000000001</v>
      </c>
      <c r="F976" s="478">
        <v>95.520169172609982</v>
      </c>
      <c r="G976" s="155">
        <v>3.4000000000000002E-2</v>
      </c>
      <c r="H976" s="165">
        <f t="shared" si="133"/>
        <v>3.2476857518687394</v>
      </c>
      <c r="I976" s="165">
        <f t="shared" si="139"/>
        <v>98.767854924478726</v>
      </c>
      <c r="J976" s="165">
        <f t="shared" si="140"/>
        <v>113.58303316315055</v>
      </c>
    </row>
    <row r="977" spans="1:10" s="176" customFormat="1" ht="15">
      <c r="A977" s="236"/>
      <c r="B977" s="307"/>
      <c r="C977" s="302"/>
      <c r="D977" s="186"/>
      <c r="E977" s="303"/>
      <c r="F977" s="473"/>
      <c r="G977" s="186"/>
      <c r="H977" s="188"/>
      <c r="I977" s="188"/>
      <c r="J977" s="187"/>
    </row>
    <row r="978" spans="1:10" s="176" customFormat="1" ht="15">
      <c r="A978" s="465" t="s">
        <v>645</v>
      </c>
      <c r="B978" s="465"/>
      <c r="C978" s="189"/>
      <c r="D978" s="186"/>
      <c r="E978" s="191"/>
      <c r="F978" s="473"/>
      <c r="G978" s="186"/>
      <c r="H978" s="188"/>
      <c r="I978" s="188"/>
      <c r="J978" s="187"/>
    </row>
    <row r="979" spans="1:10" s="176" customFormat="1" ht="15">
      <c r="A979" s="465" t="s">
        <v>861</v>
      </c>
      <c r="B979" s="465"/>
      <c r="C979" s="189"/>
      <c r="D979" s="186"/>
      <c r="E979" s="191"/>
      <c r="F979" s="473"/>
      <c r="G979" s="186"/>
      <c r="H979" s="188"/>
      <c r="I979" s="188"/>
      <c r="J979" s="187"/>
    </row>
    <row r="980" spans="1:10" s="176" customFormat="1" ht="15.75" thickBot="1">
      <c r="A980" s="295"/>
      <c r="B980" s="295"/>
      <c r="C980" s="189"/>
      <c r="D980" s="186"/>
      <c r="E980" s="191"/>
      <c r="F980" s="473"/>
      <c r="G980" s="186"/>
      <c r="H980" s="188"/>
      <c r="I980" s="188"/>
      <c r="J980" s="187"/>
    </row>
    <row r="981" spans="1:10" s="176" customFormat="1" ht="45.75" thickBot="1">
      <c r="A981" s="227"/>
      <c r="B981" s="198" t="s">
        <v>29</v>
      </c>
      <c r="C981" s="304" t="s">
        <v>30</v>
      </c>
      <c r="D981" s="199" t="s">
        <v>3</v>
      </c>
      <c r="E981" s="305" t="s">
        <v>31</v>
      </c>
      <c r="F981" s="469" t="s">
        <v>798</v>
      </c>
      <c r="G981" s="201" t="s">
        <v>3</v>
      </c>
      <c r="H981" s="202" t="s">
        <v>4</v>
      </c>
      <c r="I981" s="203" t="s">
        <v>799</v>
      </c>
      <c r="J981" s="204" t="s">
        <v>952</v>
      </c>
    </row>
    <row r="982" spans="1:10" s="176" customFormat="1" ht="15">
      <c r="A982" s="422"/>
      <c r="B982" s="300" t="s">
        <v>571</v>
      </c>
      <c r="C982" s="154"/>
      <c r="D982" s="155"/>
      <c r="E982" s="178"/>
      <c r="F982" s="482"/>
      <c r="G982" s="210"/>
      <c r="H982" s="211"/>
      <c r="I982" s="211"/>
      <c r="J982" s="165"/>
    </row>
    <row r="983" spans="1:10" s="176" customFormat="1" ht="15">
      <c r="A983" s="422"/>
      <c r="B983" s="308" t="s">
        <v>831</v>
      </c>
      <c r="C983" s="154"/>
      <c r="D983" s="155"/>
      <c r="E983" s="178"/>
      <c r="F983" s="478"/>
      <c r="G983" s="155"/>
      <c r="H983" s="181"/>
      <c r="I983" s="181"/>
      <c r="J983" s="165"/>
    </row>
    <row r="984" spans="1:10" s="176" customFormat="1" ht="15">
      <c r="A984" s="422"/>
      <c r="B984" s="308" t="s">
        <v>832</v>
      </c>
      <c r="C984" s="154"/>
      <c r="D984" s="155"/>
      <c r="E984" s="178"/>
      <c r="F984" s="478"/>
      <c r="G984" s="155"/>
      <c r="H984" s="181"/>
      <c r="I984" s="181"/>
      <c r="J984" s="165"/>
    </row>
    <row r="985" spans="1:10" s="176" customFormat="1" ht="15">
      <c r="A985" s="422"/>
      <c r="B985" s="308" t="s">
        <v>833</v>
      </c>
      <c r="C985" s="154"/>
      <c r="D985" s="155"/>
      <c r="E985" s="178"/>
      <c r="F985" s="478"/>
      <c r="G985" s="155"/>
      <c r="H985" s="181"/>
      <c r="I985" s="181"/>
      <c r="J985" s="165"/>
    </row>
    <row r="986" spans="1:10" s="176" customFormat="1" ht="15">
      <c r="A986" s="422"/>
      <c r="B986" s="263"/>
      <c r="C986" s="154"/>
      <c r="D986" s="155"/>
      <c r="E986" s="178"/>
      <c r="F986" s="478"/>
      <c r="G986" s="155"/>
      <c r="H986" s="181"/>
      <c r="I986" s="181"/>
      <c r="J986" s="165"/>
    </row>
    <row r="987" spans="1:10" ht="44.25" customHeight="1">
      <c r="A987" s="422"/>
      <c r="B987" s="300" t="s">
        <v>572</v>
      </c>
      <c r="C987" s="154"/>
      <c r="D987" s="155"/>
      <c r="E987" s="178"/>
      <c r="F987" s="478"/>
      <c r="G987" s="155"/>
      <c r="H987" s="181"/>
      <c r="I987" s="181"/>
      <c r="J987" s="165"/>
    </row>
    <row r="988" spans="1:10" s="176" customFormat="1" ht="15">
      <c r="A988" s="422"/>
      <c r="B988" s="169" t="s">
        <v>573</v>
      </c>
      <c r="C988" s="154">
        <v>210</v>
      </c>
      <c r="D988" s="155">
        <v>3.9E-2</v>
      </c>
      <c r="E988" s="178">
        <f t="shared" ref="E988:E995" si="141">C988*D988</f>
        <v>8.19</v>
      </c>
      <c r="F988" s="478">
        <v>263.56469788467001</v>
      </c>
      <c r="G988" s="155">
        <v>3.4000000000000002E-2</v>
      </c>
      <c r="H988" s="165">
        <f>F988*G988</f>
        <v>8.9611997280787818</v>
      </c>
      <c r="I988" s="165">
        <f>F988+H988</f>
        <v>272.52589761274879</v>
      </c>
      <c r="J988" s="165">
        <f>I988*115/100</f>
        <v>313.40478225466109</v>
      </c>
    </row>
    <row r="989" spans="1:10" s="176" customFormat="1" ht="15">
      <c r="A989" s="422"/>
      <c r="B989" s="169" t="s">
        <v>574</v>
      </c>
      <c r="C989" s="154">
        <v>56.79</v>
      </c>
      <c r="D989" s="155">
        <v>3.9E-2</v>
      </c>
      <c r="E989" s="178">
        <f t="shared" si="141"/>
        <v>2.2148099999999999</v>
      </c>
      <c r="F989" s="478">
        <v>71.280097294769988</v>
      </c>
      <c r="G989" s="155">
        <v>3.4000000000000002E-2</v>
      </c>
      <c r="H989" s="165">
        <f t="shared" ref="H989:H995" si="142">F989*G989</f>
        <v>2.4235233080221796</v>
      </c>
      <c r="I989" s="165">
        <f t="shared" ref="I989:I995" si="143">F989+H989</f>
        <v>73.703620602792171</v>
      </c>
      <c r="J989" s="165">
        <f t="shared" ref="J989:J1003" si="144">I989*115/100</f>
        <v>84.759163693210994</v>
      </c>
    </row>
    <row r="990" spans="1:10" s="176" customFormat="1" ht="15">
      <c r="A990" s="422"/>
      <c r="B990" s="169" t="s">
        <v>575</v>
      </c>
      <c r="C990" s="154">
        <v>51.04</v>
      </c>
      <c r="D990" s="155">
        <v>3.9E-2</v>
      </c>
      <c r="E990" s="178">
        <f t="shared" si="141"/>
        <v>1.9905599999999999</v>
      </c>
      <c r="F990" s="478">
        <v>64.056463707600003</v>
      </c>
      <c r="G990" s="155">
        <v>3.4000000000000002E-2</v>
      </c>
      <c r="H990" s="165">
        <f t="shared" si="142"/>
        <v>2.1779197660584004</v>
      </c>
      <c r="I990" s="165">
        <f t="shared" si="143"/>
        <v>66.234383473658397</v>
      </c>
      <c r="J990" s="165">
        <f t="shared" si="144"/>
        <v>76.169540994707162</v>
      </c>
    </row>
    <row r="991" spans="1:10" s="176" customFormat="1" ht="15">
      <c r="A991" s="422"/>
      <c r="B991" s="169" t="s">
        <v>576</v>
      </c>
      <c r="C991" s="154">
        <v>283.72000000000003</v>
      </c>
      <c r="D991" s="155">
        <v>3.9E-2</v>
      </c>
      <c r="E991" s="178">
        <f t="shared" si="141"/>
        <v>11.065080000000002</v>
      </c>
      <c r="F991" s="478">
        <v>356.08942091268</v>
      </c>
      <c r="G991" s="155">
        <v>3.4000000000000002E-2</v>
      </c>
      <c r="H991" s="165">
        <f t="shared" si="142"/>
        <v>12.10704031103112</v>
      </c>
      <c r="I991" s="165">
        <f t="shared" si="143"/>
        <v>368.19646122371114</v>
      </c>
      <c r="J991" s="165">
        <f t="shared" si="144"/>
        <v>423.4259304072678</v>
      </c>
    </row>
    <row r="992" spans="1:10" s="176" customFormat="1" ht="15">
      <c r="A992" s="422"/>
      <c r="B992" s="169" t="s">
        <v>577</v>
      </c>
      <c r="C992" s="154">
        <v>39.770000000000003</v>
      </c>
      <c r="D992" s="155">
        <v>3.9E-2</v>
      </c>
      <c r="E992" s="178">
        <f t="shared" si="141"/>
        <v>1.5510300000000001</v>
      </c>
      <c r="F992" s="478">
        <v>49.908741147720001</v>
      </c>
      <c r="G992" s="155">
        <v>3.4000000000000002E-2</v>
      </c>
      <c r="H992" s="165">
        <f t="shared" si="142"/>
        <v>1.6968971990224802</v>
      </c>
      <c r="I992" s="165">
        <f t="shared" si="143"/>
        <v>51.605638346742481</v>
      </c>
      <c r="J992" s="165">
        <f t="shared" si="144"/>
        <v>59.346484098753855</v>
      </c>
    </row>
    <row r="993" spans="1:10" s="176" customFormat="1" ht="15">
      <c r="A993" s="422"/>
      <c r="B993" s="169" t="s">
        <v>578</v>
      </c>
      <c r="C993" s="154">
        <v>210</v>
      </c>
      <c r="D993" s="155">
        <v>3.9E-2</v>
      </c>
      <c r="E993" s="178">
        <f t="shared" si="141"/>
        <v>8.19</v>
      </c>
      <c r="F993" s="478">
        <v>263.56469788467001</v>
      </c>
      <c r="G993" s="155">
        <v>3.4000000000000002E-2</v>
      </c>
      <c r="H993" s="165">
        <f t="shared" si="142"/>
        <v>8.9611997280787818</v>
      </c>
      <c r="I993" s="165">
        <f t="shared" si="143"/>
        <v>272.52589761274879</v>
      </c>
      <c r="J993" s="165">
        <f t="shared" si="144"/>
        <v>313.40478225466109</v>
      </c>
    </row>
    <row r="994" spans="1:10" s="176" customFormat="1" ht="15">
      <c r="A994" s="422"/>
      <c r="B994" s="169" t="s">
        <v>579</v>
      </c>
      <c r="C994" s="154">
        <v>3401.35</v>
      </c>
      <c r="D994" s="155">
        <v>3.9E-2</v>
      </c>
      <c r="E994" s="178">
        <f t="shared" si="141"/>
        <v>132.65264999999999</v>
      </c>
      <c r="F994" s="478">
        <v>4268.8909472964297</v>
      </c>
      <c r="G994" s="155">
        <v>3.4000000000000002E-2</v>
      </c>
      <c r="H994" s="165">
        <f t="shared" si="142"/>
        <v>145.14229220807863</v>
      </c>
      <c r="I994" s="165">
        <f t="shared" si="143"/>
        <v>4414.0332395045079</v>
      </c>
      <c r="J994" s="165">
        <f t="shared" si="144"/>
        <v>5076.1382254301843</v>
      </c>
    </row>
    <row r="995" spans="1:10" s="176" customFormat="1" ht="15">
      <c r="A995" s="422"/>
      <c r="B995" s="169" t="s">
        <v>580</v>
      </c>
      <c r="C995" s="154">
        <v>2270.71</v>
      </c>
      <c r="D995" s="155">
        <v>3.9E-2</v>
      </c>
      <c r="E995" s="178">
        <f t="shared" si="141"/>
        <v>88.557690000000008</v>
      </c>
      <c r="F995" s="478">
        <v>2849.8674619724397</v>
      </c>
      <c r="G995" s="155">
        <v>3.4000000000000002E-2</v>
      </c>
      <c r="H995" s="165">
        <f t="shared" si="142"/>
        <v>96.895493707062954</v>
      </c>
      <c r="I995" s="165">
        <f t="shared" si="143"/>
        <v>2946.7629556795027</v>
      </c>
      <c r="J995" s="165">
        <f t="shared" si="144"/>
        <v>3388.7773990314281</v>
      </c>
    </row>
    <row r="996" spans="1:10" s="176" customFormat="1" ht="15">
      <c r="A996" s="422"/>
      <c r="B996" s="169" t="s">
        <v>581</v>
      </c>
      <c r="C996" s="154"/>
      <c r="D996" s="155"/>
      <c r="E996" s="178"/>
      <c r="F996" s="478"/>
      <c r="G996" s="155"/>
      <c r="H996" s="165"/>
      <c r="I996" s="165"/>
      <c r="J996" s="165">
        <f t="shared" si="144"/>
        <v>0</v>
      </c>
    </row>
    <row r="997" spans="1:10" s="176" customFormat="1" ht="15">
      <c r="A997" s="422"/>
      <c r="B997" s="169" t="s">
        <v>582</v>
      </c>
      <c r="C997" s="154">
        <v>465.66</v>
      </c>
      <c r="D997" s="155">
        <v>3.9E-2</v>
      </c>
      <c r="E997" s="178">
        <f>C997*D997</f>
        <v>18.160740000000001</v>
      </c>
      <c r="F997" s="478">
        <v>584.43458470487997</v>
      </c>
      <c r="G997" s="155">
        <v>3.4000000000000002E-2</v>
      </c>
      <c r="H997" s="165">
        <f t="shared" ref="H997:H1012" si="145">F997*G997</f>
        <v>19.870775879965919</v>
      </c>
      <c r="I997" s="165">
        <f>F997+H997</f>
        <v>604.30536058484586</v>
      </c>
      <c r="J997" s="165">
        <f t="shared" si="144"/>
        <v>694.95116467257276</v>
      </c>
    </row>
    <row r="998" spans="1:10" s="176" customFormat="1" ht="15">
      <c r="A998" s="422"/>
      <c r="B998" s="169" t="s">
        <v>583</v>
      </c>
      <c r="C998" s="154"/>
      <c r="D998" s="155"/>
      <c r="E998" s="178"/>
      <c r="F998" s="478"/>
      <c r="G998" s="155"/>
      <c r="H998" s="165"/>
      <c r="I998" s="165"/>
      <c r="J998" s="165">
        <f t="shared" si="144"/>
        <v>0</v>
      </c>
    </row>
    <row r="999" spans="1:10" s="176" customFormat="1" ht="15">
      <c r="A999" s="422"/>
      <c r="B999" s="169" t="s">
        <v>584</v>
      </c>
      <c r="C999" s="154"/>
      <c r="D999" s="155"/>
      <c r="E999" s="178"/>
      <c r="F999" s="478"/>
      <c r="G999" s="155"/>
      <c r="H999" s="165"/>
      <c r="I999" s="165"/>
      <c r="J999" s="165">
        <f t="shared" si="144"/>
        <v>0</v>
      </c>
    </row>
    <row r="1000" spans="1:10" s="176" customFormat="1" ht="15">
      <c r="A1000" s="422"/>
      <c r="B1000" s="169" t="s">
        <v>585</v>
      </c>
      <c r="C1000" s="154">
        <v>216.01</v>
      </c>
      <c r="D1000" s="155">
        <v>3.9E-2</v>
      </c>
      <c r="E1000" s="178">
        <f>C1000*D1000</f>
        <v>8.4243899999999989</v>
      </c>
      <c r="F1000" s="478">
        <v>271.09939703301001</v>
      </c>
      <c r="G1000" s="155">
        <v>3.4000000000000002E-2</v>
      </c>
      <c r="H1000" s="165">
        <f t="shared" si="145"/>
        <v>9.217379499122341</v>
      </c>
      <c r="I1000" s="165">
        <f>F1000+H1000</f>
        <v>280.31677653213234</v>
      </c>
      <c r="J1000" s="165">
        <f t="shared" si="144"/>
        <v>322.36429301195216</v>
      </c>
    </row>
    <row r="1001" spans="1:10" s="176" customFormat="1" ht="15">
      <c r="A1001" s="422"/>
      <c r="B1001" s="169" t="s">
        <v>586</v>
      </c>
      <c r="C1001" s="154">
        <v>65.989999999999995</v>
      </c>
      <c r="D1001" s="155">
        <v>3.9E-2</v>
      </c>
      <c r="E1001" s="178">
        <f>C1001*D1001</f>
        <v>2.57361</v>
      </c>
      <c r="F1001" s="478">
        <v>82.824085898189992</v>
      </c>
      <c r="G1001" s="155">
        <v>3.4000000000000002E-2</v>
      </c>
      <c r="H1001" s="165">
        <f t="shared" si="145"/>
        <v>2.8160189205384598</v>
      </c>
      <c r="I1001" s="165">
        <f t="shared" ref="I1001:I1003" si="146">F1001+H1001</f>
        <v>85.640104818728446</v>
      </c>
      <c r="J1001" s="165">
        <f t="shared" si="144"/>
        <v>98.486120541537716</v>
      </c>
    </row>
    <row r="1002" spans="1:10" s="176" customFormat="1" ht="13.5" customHeight="1">
      <c r="A1002" s="422"/>
      <c r="B1002" s="169" t="s">
        <v>587</v>
      </c>
      <c r="C1002" s="154">
        <v>65.989999999999995</v>
      </c>
      <c r="D1002" s="155">
        <v>3.9E-2</v>
      </c>
      <c r="E1002" s="178">
        <f>C1002*D1002</f>
        <v>2.57361</v>
      </c>
      <c r="F1002" s="478">
        <v>82.824085898189992</v>
      </c>
      <c r="G1002" s="155">
        <v>3.4000000000000002E-2</v>
      </c>
      <c r="H1002" s="165">
        <f t="shared" si="145"/>
        <v>2.8160189205384598</v>
      </c>
      <c r="I1002" s="165">
        <f t="shared" si="146"/>
        <v>85.640104818728446</v>
      </c>
      <c r="J1002" s="165">
        <f t="shared" si="144"/>
        <v>98.486120541537716</v>
      </c>
    </row>
    <row r="1003" spans="1:10" s="176" customFormat="1" ht="15">
      <c r="A1003" s="205"/>
      <c r="B1003" s="169" t="s">
        <v>588</v>
      </c>
      <c r="C1003" s="154">
        <v>531.67999999999995</v>
      </c>
      <c r="D1003" s="155">
        <v>3.9E-2</v>
      </c>
      <c r="E1003" s="178">
        <f>C1003*D1003</f>
        <v>20.735519999999998</v>
      </c>
      <c r="F1003" s="478">
        <v>667.29323344320005</v>
      </c>
      <c r="G1003" s="155">
        <v>3.4000000000000002E-2</v>
      </c>
      <c r="H1003" s="165">
        <f t="shared" si="145"/>
        <v>22.687969937068804</v>
      </c>
      <c r="I1003" s="165">
        <f t="shared" si="146"/>
        <v>689.98120338026888</v>
      </c>
      <c r="J1003" s="165">
        <f t="shared" si="144"/>
        <v>793.47838388730918</v>
      </c>
    </row>
    <row r="1004" spans="1:10" s="176" customFormat="1" ht="15">
      <c r="A1004" s="422"/>
      <c r="B1004" s="263"/>
      <c r="C1004" s="154"/>
      <c r="D1004" s="155"/>
      <c r="E1004" s="178"/>
      <c r="F1004" s="478"/>
      <c r="G1004" s="155"/>
      <c r="H1004" s="165"/>
      <c r="I1004" s="165"/>
      <c r="J1004" s="165"/>
    </row>
    <row r="1005" spans="1:10" s="176" customFormat="1" ht="15">
      <c r="A1005" s="422"/>
      <c r="B1005" s="170"/>
      <c r="C1005" s="154"/>
      <c r="D1005" s="155"/>
      <c r="E1005" s="178"/>
      <c r="F1005" s="478"/>
      <c r="G1005" s="155"/>
      <c r="H1005" s="165"/>
      <c r="I1005" s="165"/>
      <c r="J1005" s="165"/>
    </row>
    <row r="1006" spans="1:10" s="176" customFormat="1" ht="15">
      <c r="A1006" s="426"/>
      <c r="B1006" s="263" t="s">
        <v>589</v>
      </c>
      <c r="C1006" s="154"/>
      <c r="D1006" s="155"/>
      <c r="E1006" s="178"/>
      <c r="F1006" s="478"/>
      <c r="G1006" s="155"/>
      <c r="H1006" s="165"/>
      <c r="I1006" s="165"/>
      <c r="J1006" s="165"/>
    </row>
    <row r="1007" spans="1:10" s="176" customFormat="1" ht="15">
      <c r="A1007" s="426"/>
      <c r="B1007" s="263" t="s">
        <v>590</v>
      </c>
      <c r="C1007" s="154"/>
      <c r="D1007" s="155"/>
      <c r="E1007" s="178"/>
      <c r="F1007" s="478"/>
      <c r="G1007" s="155"/>
      <c r="H1007" s="165"/>
      <c r="I1007" s="165"/>
      <c r="J1007" s="165"/>
    </row>
    <row r="1008" spans="1:10" s="176" customFormat="1" ht="15">
      <c r="A1008" s="426"/>
      <c r="B1008" s="308" t="s">
        <v>591</v>
      </c>
      <c r="C1008" s="154"/>
      <c r="D1008" s="155"/>
      <c r="E1008" s="178"/>
      <c r="F1008" s="478"/>
      <c r="G1008" s="155"/>
      <c r="H1008" s="165"/>
      <c r="I1008" s="165"/>
      <c r="J1008" s="165"/>
    </row>
    <row r="1009" spans="1:10" s="176" customFormat="1" ht="15">
      <c r="A1009" s="426"/>
      <c r="B1009" s="169" t="s">
        <v>879</v>
      </c>
      <c r="C1009" s="154">
        <v>315.83</v>
      </c>
      <c r="D1009" s="155">
        <v>3.9E-2</v>
      </c>
      <c r="E1009" s="178">
        <f>C1009*D1009</f>
        <v>12.317369999999999</v>
      </c>
      <c r="F1009" s="478">
        <v>408.1259</v>
      </c>
      <c r="G1009" s="155">
        <v>3.4000000000000002E-2</v>
      </c>
      <c r="H1009" s="165">
        <f t="shared" si="145"/>
        <v>13.876280600000001</v>
      </c>
      <c r="I1009" s="165">
        <f>F1009+H1009</f>
        <v>422.00218059999997</v>
      </c>
      <c r="J1009" s="165">
        <f>I1009*115/100</f>
        <v>485.30250768999997</v>
      </c>
    </row>
    <row r="1010" spans="1:10" s="176" customFormat="1" ht="15">
      <c r="A1010" s="426"/>
      <c r="B1010" s="391" t="s">
        <v>880</v>
      </c>
      <c r="C1010" s="154">
        <v>568.34</v>
      </c>
      <c r="D1010" s="155">
        <v>3.9E-2</v>
      </c>
      <c r="E1010" s="178">
        <f>C1010*D1010</f>
        <v>22.16526</v>
      </c>
      <c r="F1010" s="486">
        <v>716.48885000000007</v>
      </c>
      <c r="G1010" s="297"/>
      <c r="H1010" s="162">
        <f t="shared" si="145"/>
        <v>0</v>
      </c>
      <c r="I1010" s="162">
        <v>0</v>
      </c>
      <c r="J1010" s="162">
        <f t="shared" ref="J1010:J1012" si="147">I1010*115/100</f>
        <v>0</v>
      </c>
    </row>
    <row r="1011" spans="1:10" s="176" customFormat="1" ht="15">
      <c r="A1011" s="426"/>
      <c r="B1011" s="391" t="s">
        <v>881</v>
      </c>
      <c r="C1011" s="154">
        <v>879.19</v>
      </c>
      <c r="D1011" s="155">
        <v>3.9E-2</v>
      </c>
      <c r="E1011" s="178">
        <f>C1011*D1011</f>
        <v>34.288409999999999</v>
      </c>
      <c r="F1011" s="486">
        <v>1088.3392100000001</v>
      </c>
      <c r="G1011" s="297"/>
      <c r="H1011" s="162">
        <f t="shared" si="145"/>
        <v>0</v>
      </c>
      <c r="I1011" s="162">
        <v>0</v>
      </c>
      <c r="J1011" s="162">
        <f t="shared" si="147"/>
        <v>0</v>
      </c>
    </row>
    <row r="1012" spans="1:10" ht="15">
      <c r="A1012" s="426"/>
      <c r="B1012" s="273" t="s">
        <v>592</v>
      </c>
      <c r="C1012" s="154">
        <v>259.3</v>
      </c>
      <c r="D1012" s="155">
        <v>3.9E-2</v>
      </c>
      <c r="E1012" s="178">
        <f>C1012*D1012</f>
        <v>10.1127</v>
      </c>
      <c r="F1012" s="478">
        <v>326.50072</v>
      </c>
      <c r="G1012" s="155">
        <v>3.4000000000000002E-2</v>
      </c>
      <c r="H1012" s="165">
        <f t="shared" si="145"/>
        <v>11.101024480000001</v>
      </c>
      <c r="I1012" s="165">
        <f t="shared" ref="I1012" si="148">F1012+H1012</f>
        <v>337.60174447999998</v>
      </c>
      <c r="J1012" s="165">
        <f t="shared" si="147"/>
        <v>388.24200615199993</v>
      </c>
    </row>
    <row r="1013" spans="1:10" ht="15">
      <c r="A1013" s="426"/>
      <c r="B1013" s="309" t="s">
        <v>593</v>
      </c>
      <c r="C1013" s="154"/>
      <c r="D1013" s="310"/>
      <c r="E1013" s="178"/>
      <c r="F1013" s="478"/>
      <c r="G1013" s="310"/>
      <c r="H1013" s="311"/>
      <c r="I1013" s="311"/>
      <c r="J1013" s="312"/>
    </row>
    <row r="1014" spans="1:10" ht="15">
      <c r="A1014" s="426"/>
      <c r="B1014" s="309"/>
      <c r="C1014" s="154"/>
      <c r="D1014" s="310"/>
      <c r="E1014" s="178"/>
      <c r="F1014" s="478"/>
      <c r="G1014" s="310"/>
      <c r="H1014" s="311"/>
      <c r="I1014" s="311"/>
      <c r="J1014" s="312"/>
    </row>
    <row r="1015" spans="1:10" ht="15">
      <c r="A1015" s="426"/>
      <c r="B1015" s="263" t="s">
        <v>594</v>
      </c>
      <c r="C1015" s="154"/>
      <c r="D1015" s="310"/>
      <c r="E1015" s="178"/>
      <c r="F1015" s="478"/>
      <c r="G1015" s="310"/>
      <c r="H1015" s="311"/>
      <c r="I1015" s="311"/>
      <c r="J1015" s="312"/>
    </row>
    <row r="1016" spans="1:10" ht="15">
      <c r="A1016" s="426"/>
      <c r="B1016" s="169" t="s">
        <v>595</v>
      </c>
      <c r="C1016" s="154"/>
      <c r="D1016" s="310"/>
      <c r="E1016" s="178"/>
      <c r="F1016" s="478"/>
      <c r="G1016" s="310"/>
      <c r="H1016" s="311"/>
      <c r="I1016" s="311"/>
      <c r="J1016" s="312"/>
    </row>
    <row r="1017" spans="1:10" ht="15">
      <c r="A1017" s="426"/>
      <c r="B1017" s="169" t="s">
        <v>596</v>
      </c>
      <c r="C1017" s="154"/>
      <c r="D1017" s="310"/>
      <c r="E1017" s="178"/>
      <c r="F1017" s="478"/>
      <c r="G1017" s="310"/>
      <c r="H1017" s="311"/>
      <c r="I1017" s="311"/>
      <c r="J1017" s="312"/>
    </row>
    <row r="1018" spans="1:10" ht="15">
      <c r="A1018" s="426"/>
      <c r="B1018" s="273" t="s">
        <v>592</v>
      </c>
      <c r="C1018" s="154">
        <v>259.3</v>
      </c>
      <c r="D1018" s="155">
        <v>3.9E-2</v>
      </c>
      <c r="E1018" s="178">
        <f>C1018*D1018</f>
        <v>10.1127</v>
      </c>
      <c r="F1018" s="478">
        <v>326.50072</v>
      </c>
      <c r="G1018" s="155">
        <v>3.4000000000000002E-2</v>
      </c>
      <c r="H1018" s="165">
        <f t="shared" ref="H1018" si="149">F1018*G1018</f>
        <v>11.101024480000001</v>
      </c>
      <c r="I1018" s="165">
        <f>F1018+H1018</f>
        <v>337.60174447999998</v>
      </c>
      <c r="J1018" s="165">
        <f>I1018*115/100</f>
        <v>388.24200615199993</v>
      </c>
    </row>
    <row r="1019" spans="1:10" ht="15">
      <c r="A1019" s="426"/>
      <c r="B1019" s="309" t="s">
        <v>593</v>
      </c>
      <c r="C1019" s="154"/>
      <c r="D1019" s="310"/>
      <c r="E1019" s="178"/>
      <c r="F1019" s="478"/>
      <c r="G1019" s="310"/>
      <c r="H1019" s="311"/>
      <c r="I1019" s="311"/>
      <c r="J1019" s="312"/>
    </row>
    <row r="1020" spans="1:10" ht="15">
      <c r="A1020" s="426"/>
      <c r="B1020" s="309"/>
      <c r="C1020" s="154"/>
      <c r="D1020" s="310"/>
      <c r="E1020" s="178"/>
      <c r="F1020" s="478"/>
      <c r="G1020" s="310"/>
      <c r="H1020" s="311"/>
      <c r="I1020" s="311"/>
      <c r="J1020" s="312"/>
    </row>
    <row r="1021" spans="1:10" ht="15">
      <c r="A1021" s="426"/>
      <c r="B1021" s="263" t="s">
        <v>594</v>
      </c>
      <c r="C1021" s="154"/>
      <c r="D1021" s="310"/>
      <c r="E1021" s="178"/>
      <c r="F1021" s="478"/>
      <c r="G1021" s="310"/>
      <c r="H1021" s="311"/>
      <c r="I1021" s="311"/>
      <c r="J1021" s="312"/>
    </row>
    <row r="1022" spans="1:10" ht="15">
      <c r="A1022" s="426"/>
      <c r="B1022" s="169" t="s">
        <v>595</v>
      </c>
      <c r="C1022" s="154"/>
      <c r="D1022" s="310"/>
      <c r="E1022" s="178"/>
      <c r="F1022" s="478"/>
      <c r="G1022" s="310"/>
      <c r="H1022" s="311"/>
      <c r="I1022" s="311"/>
      <c r="J1022" s="312"/>
    </row>
    <row r="1023" spans="1:10" ht="15">
      <c r="A1023" s="426"/>
      <c r="B1023" s="169" t="s">
        <v>596</v>
      </c>
      <c r="C1023" s="154"/>
      <c r="D1023" s="310"/>
      <c r="E1023" s="178"/>
      <c r="F1023" s="478"/>
      <c r="G1023" s="310"/>
      <c r="H1023" s="311"/>
      <c r="I1023" s="311"/>
      <c r="J1023" s="312"/>
    </row>
    <row r="1026" spans="1:10" s="176" customFormat="1" ht="15">
      <c r="A1026" s="465" t="s">
        <v>645</v>
      </c>
      <c r="B1026" s="465"/>
      <c r="C1026" s="189"/>
      <c r="D1026" s="186"/>
      <c r="E1026" s="191"/>
      <c r="F1026" s="473"/>
      <c r="G1026" s="186"/>
      <c r="H1026" s="188"/>
      <c r="I1026" s="188"/>
      <c r="J1026" s="187"/>
    </row>
    <row r="1027" spans="1:10" s="176" customFormat="1" ht="15.75" thickBot="1">
      <c r="A1027" s="465" t="s">
        <v>861</v>
      </c>
      <c r="B1027" s="465"/>
      <c r="C1027" s="189"/>
      <c r="D1027" s="186"/>
      <c r="E1027" s="191"/>
      <c r="F1027" s="473"/>
      <c r="G1027" s="186"/>
      <c r="H1027" s="188"/>
      <c r="I1027" s="188"/>
      <c r="J1027" s="187"/>
    </row>
    <row r="1028" spans="1:10" s="176" customFormat="1" ht="15.75" thickBot="1">
      <c r="A1028" s="441"/>
      <c r="B1028" s="404" t="s">
        <v>29</v>
      </c>
      <c r="C1028" s="274"/>
      <c r="D1028" s="405"/>
      <c r="E1028" s="275"/>
      <c r="F1028" s="500"/>
      <c r="G1028" s="413"/>
      <c r="H1028" s="416"/>
      <c r="I1028" s="416"/>
      <c r="J1028" s="406"/>
    </row>
    <row r="1029" spans="1:10" s="176" customFormat="1" ht="39" thickBot="1">
      <c r="A1029" s="442"/>
      <c r="B1029" s="407"/>
      <c r="C1029" s="276"/>
      <c r="D1029" s="261" t="s">
        <v>3</v>
      </c>
      <c r="E1029" s="277"/>
      <c r="F1029" s="501" t="s">
        <v>798</v>
      </c>
      <c r="G1029" s="414" t="s">
        <v>3</v>
      </c>
      <c r="H1029" s="412" t="s">
        <v>4</v>
      </c>
      <c r="I1029" s="203" t="s">
        <v>799</v>
      </c>
      <c r="J1029" s="204" t="s">
        <v>952</v>
      </c>
    </row>
    <row r="1030" spans="1:10" s="176" customFormat="1" ht="15.75" thickBot="1">
      <c r="A1030" s="443"/>
      <c r="B1030" s="408"/>
      <c r="C1030" s="409"/>
      <c r="D1030" s="410"/>
      <c r="E1030" s="278" t="s">
        <v>598</v>
      </c>
      <c r="F1030" s="502"/>
      <c r="G1030" s="415"/>
      <c r="H1030" s="417"/>
      <c r="I1030" s="417"/>
      <c r="J1030" s="411"/>
    </row>
    <row r="1031" spans="1:10" s="176" customFormat="1" ht="15">
      <c r="A1031" s="422"/>
      <c r="B1031" s="403"/>
      <c r="C1031" s="207"/>
      <c r="D1031" s="186"/>
      <c r="E1031" s="208"/>
      <c r="F1031" s="470"/>
      <c r="G1031" s="210"/>
      <c r="H1031" s="211"/>
      <c r="I1031" s="211"/>
      <c r="J1031" s="212"/>
    </row>
    <row r="1032" spans="1:10" s="176" customFormat="1" ht="15">
      <c r="A1032" s="422"/>
      <c r="B1032" s="279" t="s">
        <v>599</v>
      </c>
      <c r="C1032" s="154"/>
      <c r="D1032" s="186"/>
      <c r="E1032" s="173"/>
      <c r="F1032" s="478"/>
      <c r="G1032" s="155"/>
      <c r="H1032" s="181"/>
      <c r="I1032" s="181"/>
      <c r="J1032" s="165"/>
    </row>
    <row r="1033" spans="1:10" s="392" customFormat="1" ht="15">
      <c r="A1033" s="422"/>
      <c r="B1033" s="273" t="s">
        <v>600</v>
      </c>
      <c r="C1033" s="154">
        <v>1615.55</v>
      </c>
      <c r="D1033" s="186"/>
      <c r="E1033" s="173">
        <f>C1033*D1033</f>
        <v>0</v>
      </c>
      <c r="F1033" s="483" t="s">
        <v>763</v>
      </c>
      <c r="G1033" s="155">
        <v>3.4000000000000002E-2</v>
      </c>
      <c r="H1033" s="181" t="s">
        <v>903</v>
      </c>
      <c r="I1033" s="181" t="s">
        <v>904</v>
      </c>
      <c r="J1033" s="165" t="s">
        <v>950</v>
      </c>
    </row>
    <row r="1034" spans="1:10" s="392" customFormat="1" ht="15">
      <c r="A1034" s="422"/>
      <c r="B1034" s="273" t="s">
        <v>601</v>
      </c>
      <c r="C1034" s="154">
        <v>1515.55</v>
      </c>
      <c r="D1034" s="186"/>
      <c r="E1034" s="173">
        <f t="shared" ref="E1034:E1063" si="150">C1034*D1034</f>
        <v>0</v>
      </c>
      <c r="F1034" s="483" t="s">
        <v>763</v>
      </c>
      <c r="G1034" s="155">
        <v>3.4000000000000002E-2</v>
      </c>
      <c r="H1034" s="181" t="s">
        <v>903</v>
      </c>
      <c r="I1034" s="181" t="s">
        <v>904</v>
      </c>
      <c r="J1034" s="165" t="s">
        <v>950</v>
      </c>
    </row>
    <row r="1035" spans="1:10" s="392" customFormat="1" ht="15">
      <c r="A1035" s="422"/>
      <c r="B1035" s="273" t="s">
        <v>602</v>
      </c>
      <c r="C1035" s="154">
        <v>737.37</v>
      </c>
      <c r="D1035" s="186"/>
      <c r="E1035" s="173">
        <f t="shared" si="150"/>
        <v>0</v>
      </c>
      <c r="F1035" s="483" t="s">
        <v>764</v>
      </c>
      <c r="G1035" s="155">
        <v>3.4000000000000002E-2</v>
      </c>
      <c r="H1035" s="181" t="s">
        <v>905</v>
      </c>
      <c r="I1035" s="181" t="s">
        <v>906</v>
      </c>
      <c r="J1035" s="165" t="s">
        <v>907</v>
      </c>
    </row>
    <row r="1036" spans="1:10" s="392" customFormat="1" ht="15">
      <c r="A1036" s="422"/>
      <c r="B1036" s="273" t="s">
        <v>603</v>
      </c>
      <c r="C1036" s="154">
        <v>737.13</v>
      </c>
      <c r="D1036" s="186"/>
      <c r="E1036" s="173">
        <f t="shared" si="150"/>
        <v>0</v>
      </c>
      <c r="F1036" s="483" t="s">
        <v>764</v>
      </c>
      <c r="G1036" s="155">
        <v>3.4000000000000002E-2</v>
      </c>
      <c r="H1036" s="181" t="s">
        <v>905</v>
      </c>
      <c r="I1036" s="181" t="s">
        <v>906</v>
      </c>
      <c r="J1036" s="165" t="s">
        <v>907</v>
      </c>
    </row>
    <row r="1037" spans="1:10" s="392" customFormat="1" ht="15">
      <c r="A1037" s="422"/>
      <c r="B1037" s="273" t="s">
        <v>604</v>
      </c>
      <c r="C1037" s="154">
        <v>737.21</v>
      </c>
      <c r="D1037" s="186"/>
      <c r="E1037" s="173">
        <f t="shared" si="150"/>
        <v>0</v>
      </c>
      <c r="F1037" s="483" t="s">
        <v>764</v>
      </c>
      <c r="G1037" s="155">
        <v>3.4000000000000002E-2</v>
      </c>
      <c r="H1037" s="181" t="s">
        <v>905</v>
      </c>
      <c r="I1037" s="181" t="s">
        <v>906</v>
      </c>
      <c r="J1037" s="165" t="s">
        <v>907</v>
      </c>
    </row>
    <row r="1038" spans="1:10" s="392" customFormat="1" ht="15">
      <c r="A1038" s="422"/>
      <c r="B1038" s="273" t="s">
        <v>695</v>
      </c>
      <c r="C1038" s="154">
        <v>737.13</v>
      </c>
      <c r="D1038" s="186"/>
      <c r="E1038" s="173">
        <f t="shared" si="150"/>
        <v>0</v>
      </c>
      <c r="F1038" s="483" t="s">
        <v>765</v>
      </c>
      <c r="G1038" s="155">
        <v>3.4000000000000002E-2</v>
      </c>
      <c r="H1038" s="181" t="s">
        <v>908</v>
      </c>
      <c r="I1038" s="181" t="s">
        <v>909</v>
      </c>
      <c r="J1038" s="165" t="s">
        <v>910</v>
      </c>
    </row>
    <row r="1039" spans="1:10" s="392" customFormat="1" ht="15">
      <c r="A1039" s="422"/>
      <c r="B1039" s="273" t="s">
        <v>696</v>
      </c>
      <c r="C1039" s="154"/>
      <c r="D1039" s="186"/>
      <c r="E1039" s="173"/>
      <c r="F1039" s="483" t="s">
        <v>765</v>
      </c>
      <c r="G1039" s="155">
        <v>3.4000000000000002E-2</v>
      </c>
      <c r="H1039" s="181" t="s">
        <v>908</v>
      </c>
      <c r="I1039" s="181" t="s">
        <v>909</v>
      </c>
      <c r="J1039" s="165" t="s">
        <v>910</v>
      </c>
    </row>
    <row r="1040" spans="1:10" s="392" customFormat="1" ht="15">
      <c r="A1040" s="422"/>
      <c r="B1040" s="273" t="s">
        <v>605</v>
      </c>
      <c r="C1040" s="154">
        <v>431.88</v>
      </c>
      <c r="D1040" s="186"/>
      <c r="E1040" s="173">
        <f t="shared" si="150"/>
        <v>0</v>
      </c>
      <c r="F1040" s="483" t="s">
        <v>684</v>
      </c>
      <c r="G1040" s="155"/>
      <c r="H1040" s="181"/>
      <c r="I1040" s="181" t="s">
        <v>684</v>
      </c>
      <c r="J1040" s="165" t="s">
        <v>684</v>
      </c>
    </row>
    <row r="1041" spans="1:10" s="392" customFormat="1" ht="12.75" customHeight="1">
      <c r="A1041" s="422"/>
      <c r="B1041" s="273" t="s">
        <v>697</v>
      </c>
      <c r="C1041" s="154">
        <v>431.88</v>
      </c>
      <c r="D1041" s="186"/>
      <c r="E1041" s="173">
        <f t="shared" si="150"/>
        <v>0</v>
      </c>
      <c r="F1041" s="483" t="s">
        <v>684</v>
      </c>
      <c r="G1041" s="155"/>
      <c r="H1041" s="181"/>
      <c r="I1041" s="181" t="s">
        <v>684</v>
      </c>
      <c r="J1041" s="165" t="s">
        <v>684</v>
      </c>
    </row>
    <row r="1042" spans="1:10" s="392" customFormat="1" ht="15">
      <c r="A1042" s="422"/>
      <c r="B1042" s="273" t="s">
        <v>606</v>
      </c>
      <c r="C1042" s="154">
        <v>1080.6400000000001</v>
      </c>
      <c r="D1042" s="186"/>
      <c r="E1042" s="173">
        <f t="shared" si="150"/>
        <v>0</v>
      </c>
      <c r="F1042" s="483" t="s">
        <v>766</v>
      </c>
      <c r="G1042" s="155">
        <v>3.4000000000000002E-2</v>
      </c>
      <c r="H1042" s="181" t="s">
        <v>911</v>
      </c>
      <c r="I1042" s="181" t="s">
        <v>912</v>
      </c>
      <c r="J1042" s="165" t="s">
        <v>913</v>
      </c>
    </row>
    <row r="1043" spans="1:10" s="392" customFormat="1" ht="15">
      <c r="A1043" s="422"/>
      <c r="B1043" s="273" t="s">
        <v>607</v>
      </c>
      <c r="C1043" s="154">
        <v>1080.6400000000001</v>
      </c>
      <c r="D1043" s="186"/>
      <c r="E1043" s="173">
        <f t="shared" si="150"/>
        <v>0</v>
      </c>
      <c r="F1043" s="483" t="s">
        <v>766</v>
      </c>
      <c r="G1043" s="155">
        <v>3.4000000000000002E-2</v>
      </c>
      <c r="H1043" s="181" t="s">
        <v>911</v>
      </c>
      <c r="I1043" s="181" t="s">
        <v>912</v>
      </c>
      <c r="J1043" s="165" t="s">
        <v>913</v>
      </c>
    </row>
    <row r="1044" spans="1:10" s="392" customFormat="1" ht="15">
      <c r="A1044" s="422"/>
      <c r="B1044" s="273" t="s">
        <v>608</v>
      </c>
      <c r="C1044" s="154">
        <v>4866.6400000000003</v>
      </c>
      <c r="D1044" s="186"/>
      <c r="E1044" s="173">
        <f t="shared" si="150"/>
        <v>0</v>
      </c>
      <c r="F1044" s="483" t="s">
        <v>767</v>
      </c>
      <c r="G1044" s="155">
        <v>3.4000000000000002E-2</v>
      </c>
      <c r="H1044" s="181" t="s">
        <v>914</v>
      </c>
      <c r="I1044" s="181" t="s">
        <v>915</v>
      </c>
      <c r="J1044" s="165" t="s">
        <v>916</v>
      </c>
    </row>
    <row r="1045" spans="1:10" s="392" customFormat="1" ht="15">
      <c r="A1045" s="422"/>
      <c r="B1045" s="273" t="s">
        <v>609</v>
      </c>
      <c r="C1045" s="154">
        <v>4866.67</v>
      </c>
      <c r="D1045" s="186"/>
      <c r="E1045" s="173">
        <f t="shared" si="150"/>
        <v>0</v>
      </c>
      <c r="F1045" s="483" t="s">
        <v>768</v>
      </c>
      <c r="G1045" s="155">
        <v>3.4000000000000002E-2</v>
      </c>
      <c r="H1045" s="181" t="s">
        <v>917</v>
      </c>
      <c r="I1045" s="181" t="s">
        <v>918</v>
      </c>
      <c r="J1045" s="165" t="s">
        <v>919</v>
      </c>
    </row>
    <row r="1046" spans="1:10" s="392" customFormat="1" ht="15">
      <c r="A1046" s="422"/>
      <c r="B1046" s="273" t="s">
        <v>610</v>
      </c>
      <c r="C1046" s="154">
        <v>2376.5300000000002</v>
      </c>
      <c r="D1046" s="186"/>
      <c r="E1046" s="173">
        <f t="shared" si="150"/>
        <v>0</v>
      </c>
      <c r="F1046" s="483" t="s">
        <v>726</v>
      </c>
      <c r="G1046" s="155">
        <v>3.4000000000000002E-2</v>
      </c>
      <c r="H1046" s="181" t="s">
        <v>920</v>
      </c>
      <c r="I1046" s="181" t="s">
        <v>921</v>
      </c>
      <c r="J1046" s="165" t="s">
        <v>922</v>
      </c>
    </row>
    <row r="1047" spans="1:10" s="392" customFormat="1" ht="15">
      <c r="A1047" s="422"/>
      <c r="B1047" s="273" t="s">
        <v>611</v>
      </c>
      <c r="C1047" s="154">
        <v>2376.5300000000002</v>
      </c>
      <c r="D1047" s="186"/>
      <c r="E1047" s="173">
        <f t="shared" si="150"/>
        <v>0</v>
      </c>
      <c r="F1047" s="483" t="s">
        <v>769</v>
      </c>
      <c r="G1047" s="155">
        <v>3.4000000000000002E-2</v>
      </c>
      <c r="H1047" s="181" t="s">
        <v>923</v>
      </c>
      <c r="I1047" s="181" t="s">
        <v>924</v>
      </c>
      <c r="J1047" s="165" t="s">
        <v>925</v>
      </c>
    </row>
    <row r="1048" spans="1:10" s="392" customFormat="1" ht="15">
      <c r="A1048" s="422"/>
      <c r="B1048" s="273" t="s">
        <v>612</v>
      </c>
      <c r="C1048" s="154">
        <v>2763.33</v>
      </c>
      <c r="D1048" s="186"/>
      <c r="E1048" s="173">
        <f t="shared" si="150"/>
        <v>0</v>
      </c>
      <c r="F1048" s="483" t="s">
        <v>770</v>
      </c>
      <c r="G1048" s="155">
        <v>3.4000000000000002E-2</v>
      </c>
      <c r="H1048" s="181" t="s">
        <v>926</v>
      </c>
      <c r="I1048" s="181" t="s">
        <v>927</v>
      </c>
      <c r="J1048" s="165" t="s">
        <v>928</v>
      </c>
    </row>
    <row r="1049" spans="1:10" s="392" customFormat="1" ht="15">
      <c r="A1049" s="422"/>
      <c r="B1049" s="273" t="s">
        <v>613</v>
      </c>
      <c r="C1049" s="154">
        <v>2771.63</v>
      </c>
      <c r="D1049" s="186"/>
      <c r="E1049" s="173">
        <f t="shared" si="150"/>
        <v>0</v>
      </c>
      <c r="F1049" s="483" t="s">
        <v>770</v>
      </c>
      <c r="G1049" s="155">
        <v>3.4000000000000002E-2</v>
      </c>
      <c r="H1049" s="181" t="s">
        <v>926</v>
      </c>
      <c r="I1049" s="181" t="s">
        <v>927</v>
      </c>
      <c r="J1049" s="165" t="s">
        <v>928</v>
      </c>
    </row>
    <row r="1050" spans="1:10" s="392" customFormat="1" ht="15">
      <c r="A1050" s="422"/>
      <c r="B1050" s="273" t="s">
        <v>614</v>
      </c>
      <c r="C1050" s="154">
        <v>6308.79</v>
      </c>
      <c r="D1050" s="186"/>
      <c r="E1050" s="173">
        <f t="shared" si="150"/>
        <v>0</v>
      </c>
      <c r="F1050" s="483" t="s">
        <v>771</v>
      </c>
      <c r="G1050" s="155">
        <v>3.4000000000000002E-2</v>
      </c>
      <c r="H1050" s="181" t="s">
        <v>929</v>
      </c>
      <c r="I1050" s="181" t="s">
        <v>930</v>
      </c>
      <c r="J1050" s="165" t="s">
        <v>931</v>
      </c>
    </row>
    <row r="1051" spans="1:10" s="392" customFormat="1" ht="15">
      <c r="A1051" s="422"/>
      <c r="B1051" s="273" t="s">
        <v>615</v>
      </c>
      <c r="C1051" s="154">
        <v>6308.79</v>
      </c>
      <c r="D1051" s="186"/>
      <c r="E1051" s="173">
        <f t="shared" si="150"/>
        <v>0</v>
      </c>
      <c r="F1051" s="483" t="s">
        <v>771</v>
      </c>
      <c r="G1051" s="155">
        <v>3.4000000000000002E-2</v>
      </c>
      <c r="H1051" s="181" t="s">
        <v>929</v>
      </c>
      <c r="I1051" s="181" t="s">
        <v>930</v>
      </c>
      <c r="J1051" s="165" t="s">
        <v>931</v>
      </c>
    </row>
    <row r="1052" spans="1:10" s="392" customFormat="1" ht="15">
      <c r="A1052" s="422"/>
      <c r="B1052" s="273" t="s">
        <v>616</v>
      </c>
      <c r="C1052" s="154">
        <v>3787.74</v>
      </c>
      <c r="D1052" s="186"/>
      <c r="E1052" s="173">
        <f t="shared" si="150"/>
        <v>0</v>
      </c>
      <c r="F1052" s="483" t="s">
        <v>772</v>
      </c>
      <c r="G1052" s="155">
        <v>3.4000000000000002E-2</v>
      </c>
      <c r="H1052" s="181" t="s">
        <v>932</v>
      </c>
      <c r="I1052" s="181" t="s">
        <v>933</v>
      </c>
      <c r="J1052" s="165" t="s">
        <v>934</v>
      </c>
    </row>
    <row r="1053" spans="1:10" s="392" customFormat="1" ht="15">
      <c r="A1053" s="422"/>
      <c r="B1053" s="273" t="s">
        <v>617</v>
      </c>
      <c r="C1053" s="154">
        <v>3238.79</v>
      </c>
      <c r="D1053" s="186"/>
      <c r="E1053" s="173">
        <f t="shared" si="150"/>
        <v>0</v>
      </c>
      <c r="F1053" s="483" t="s">
        <v>773</v>
      </c>
      <c r="G1053" s="155">
        <v>3.4000000000000002E-2</v>
      </c>
      <c r="H1053" s="181" t="s">
        <v>935</v>
      </c>
      <c r="I1053" s="181" t="s">
        <v>936</v>
      </c>
      <c r="J1053" s="165" t="s">
        <v>937</v>
      </c>
    </row>
    <row r="1054" spans="1:10" s="392" customFormat="1" ht="15">
      <c r="A1054" s="422"/>
      <c r="B1054" s="273" t="s">
        <v>618</v>
      </c>
      <c r="C1054" s="154">
        <v>2823.16</v>
      </c>
      <c r="D1054" s="186"/>
      <c r="E1054" s="173">
        <f t="shared" si="150"/>
        <v>0</v>
      </c>
      <c r="F1054" s="483" t="s">
        <v>774</v>
      </c>
      <c r="G1054" s="155">
        <v>3.4000000000000002E-2</v>
      </c>
      <c r="H1054" s="181" t="s">
        <v>938</v>
      </c>
      <c r="I1054" s="181" t="s">
        <v>939</v>
      </c>
      <c r="J1054" s="165" t="s">
        <v>940</v>
      </c>
    </row>
    <row r="1055" spans="1:10" s="392" customFormat="1" ht="15">
      <c r="A1055" s="422"/>
      <c r="B1055" s="273" t="s">
        <v>619</v>
      </c>
      <c r="C1055" s="154">
        <v>2823.16</v>
      </c>
      <c r="D1055" s="186"/>
      <c r="E1055" s="173">
        <f t="shared" si="150"/>
        <v>0</v>
      </c>
      <c r="F1055" s="483" t="s">
        <v>644</v>
      </c>
      <c r="G1055" s="181" t="s">
        <v>644</v>
      </c>
      <c r="H1055" s="181" t="s">
        <v>644</v>
      </c>
      <c r="I1055" s="181" t="s">
        <v>644</v>
      </c>
      <c r="J1055" s="165" t="s">
        <v>644</v>
      </c>
    </row>
    <row r="1056" spans="1:10" s="392" customFormat="1" ht="15">
      <c r="A1056" s="422"/>
      <c r="B1056" s="273" t="s">
        <v>620</v>
      </c>
      <c r="C1056" s="154">
        <v>8096.97</v>
      </c>
      <c r="D1056" s="186"/>
      <c r="E1056" s="173">
        <f t="shared" si="150"/>
        <v>0</v>
      </c>
      <c r="F1056" s="483" t="s">
        <v>775</v>
      </c>
      <c r="G1056" s="155">
        <v>3.4000000000000002E-2</v>
      </c>
      <c r="H1056" s="181" t="s">
        <v>941</v>
      </c>
      <c r="I1056" s="181" t="s">
        <v>942</v>
      </c>
      <c r="J1056" s="165" t="s">
        <v>943</v>
      </c>
    </row>
    <row r="1057" spans="1:11" s="392" customFormat="1" ht="15">
      <c r="A1057" s="422"/>
      <c r="B1057" s="273" t="s">
        <v>621</v>
      </c>
      <c r="C1057" s="154">
        <v>8096.97</v>
      </c>
      <c r="D1057" s="186"/>
      <c r="E1057" s="173">
        <f t="shared" si="150"/>
        <v>0</v>
      </c>
      <c r="F1057" s="483" t="s">
        <v>776</v>
      </c>
      <c r="G1057" s="155">
        <v>3.4000000000000002E-2</v>
      </c>
      <c r="H1057" s="181" t="s">
        <v>944</v>
      </c>
      <c r="I1057" s="181" t="s">
        <v>945</v>
      </c>
      <c r="J1057" s="165" t="s">
        <v>946</v>
      </c>
    </row>
    <row r="1058" spans="1:11" s="392" customFormat="1" ht="15">
      <c r="A1058" s="422"/>
      <c r="B1058" s="273" t="s">
        <v>622</v>
      </c>
      <c r="C1058" s="154">
        <v>1140.67</v>
      </c>
      <c r="D1058" s="186"/>
      <c r="E1058" s="173">
        <f t="shared" si="150"/>
        <v>0</v>
      </c>
      <c r="F1058" s="483" t="s">
        <v>644</v>
      </c>
      <c r="G1058" s="181" t="s">
        <v>644</v>
      </c>
      <c r="H1058" s="181" t="s">
        <v>644</v>
      </c>
      <c r="I1058" s="181" t="s">
        <v>644</v>
      </c>
      <c r="J1058" s="165" t="s">
        <v>644</v>
      </c>
    </row>
    <row r="1059" spans="1:11" s="392" customFormat="1" ht="15">
      <c r="A1059" s="422"/>
      <c r="B1059" s="273" t="s">
        <v>623</v>
      </c>
      <c r="C1059" s="154">
        <v>1140.67</v>
      </c>
      <c r="D1059" s="186"/>
      <c r="E1059" s="173">
        <f t="shared" si="150"/>
        <v>0</v>
      </c>
      <c r="F1059" s="483" t="s">
        <v>644</v>
      </c>
      <c r="G1059" s="181" t="s">
        <v>644</v>
      </c>
      <c r="H1059" s="181" t="s">
        <v>644</v>
      </c>
      <c r="I1059" s="181" t="s">
        <v>644</v>
      </c>
      <c r="J1059" s="165" t="s">
        <v>644</v>
      </c>
    </row>
    <row r="1060" spans="1:11" s="392" customFormat="1" ht="15">
      <c r="A1060" s="422"/>
      <c r="B1060" s="273" t="s">
        <v>698</v>
      </c>
      <c r="C1060" s="154">
        <v>729.32</v>
      </c>
      <c r="D1060" s="186"/>
      <c r="E1060" s="173">
        <f t="shared" si="150"/>
        <v>0</v>
      </c>
      <c r="F1060" s="483" t="s">
        <v>777</v>
      </c>
      <c r="G1060" s="155">
        <v>3.4000000000000002E-2</v>
      </c>
      <c r="H1060" s="181" t="s">
        <v>947</v>
      </c>
      <c r="I1060" s="181" t="s">
        <v>948</v>
      </c>
      <c r="J1060" s="165" t="s">
        <v>949</v>
      </c>
    </row>
    <row r="1061" spans="1:11" s="392" customFormat="1" ht="15">
      <c r="A1061" s="422"/>
      <c r="B1061" s="273" t="s">
        <v>624</v>
      </c>
      <c r="C1061" s="154">
        <v>427.75</v>
      </c>
      <c r="D1061" s="186"/>
      <c r="E1061" s="173">
        <f t="shared" si="150"/>
        <v>0</v>
      </c>
      <c r="F1061" s="483" t="s">
        <v>777</v>
      </c>
      <c r="G1061" s="155">
        <v>3.4000000000000002E-2</v>
      </c>
      <c r="H1061" s="181" t="s">
        <v>947</v>
      </c>
      <c r="I1061" s="181" t="s">
        <v>948</v>
      </c>
      <c r="J1061" s="165" t="s">
        <v>949</v>
      </c>
    </row>
    <row r="1062" spans="1:11" s="392" customFormat="1" ht="15">
      <c r="A1062" s="422"/>
      <c r="B1062" s="273" t="s">
        <v>625</v>
      </c>
      <c r="C1062" s="154">
        <v>3921.05</v>
      </c>
      <c r="D1062" s="186"/>
      <c r="E1062" s="173">
        <f t="shared" si="150"/>
        <v>0</v>
      </c>
      <c r="F1062" s="483" t="s">
        <v>644</v>
      </c>
      <c r="G1062" s="165" t="s">
        <v>684</v>
      </c>
      <c r="H1062" s="165" t="s">
        <v>684</v>
      </c>
      <c r="I1062" s="181" t="s">
        <v>644</v>
      </c>
      <c r="J1062" s="165" t="s">
        <v>644</v>
      </c>
    </row>
    <row r="1063" spans="1:11" s="392" customFormat="1" ht="15">
      <c r="A1063" s="422"/>
      <c r="B1063" s="273" t="s">
        <v>626</v>
      </c>
      <c r="C1063" s="154">
        <v>3921.05</v>
      </c>
      <c r="D1063" s="186"/>
      <c r="E1063" s="173">
        <f t="shared" si="150"/>
        <v>0</v>
      </c>
      <c r="F1063" s="483" t="s">
        <v>644</v>
      </c>
      <c r="G1063" s="165" t="s">
        <v>684</v>
      </c>
      <c r="H1063" s="165" t="s">
        <v>684</v>
      </c>
      <c r="I1063" s="181" t="s">
        <v>644</v>
      </c>
      <c r="J1063" s="165" t="s">
        <v>644</v>
      </c>
    </row>
    <row r="1064" spans="1:11" s="176" customFormat="1" ht="15">
      <c r="A1064" s="422"/>
      <c r="B1064" s="279"/>
      <c r="C1064" s="154"/>
      <c r="D1064" s="186"/>
      <c r="E1064" s="173"/>
      <c r="F1064" s="483"/>
      <c r="G1064" s="155"/>
      <c r="H1064" s="181"/>
      <c r="I1064" s="181"/>
      <c r="J1064" s="165"/>
    </row>
    <row r="1065" spans="1:11" s="176" customFormat="1" ht="15">
      <c r="A1065" s="422"/>
      <c r="B1065" s="272"/>
      <c r="C1065" s="154"/>
      <c r="D1065" s="186"/>
      <c r="E1065" s="173"/>
      <c r="F1065" s="478"/>
      <c r="G1065" s="155"/>
      <c r="H1065" s="181"/>
      <c r="I1065" s="181"/>
      <c r="J1065" s="165"/>
    </row>
    <row r="1066" spans="1:11" s="176" customFormat="1" ht="15">
      <c r="A1066" s="422"/>
      <c r="B1066" s="263" t="s">
        <v>627</v>
      </c>
      <c r="C1066" s="154"/>
      <c r="D1066" s="186"/>
      <c r="E1066" s="173"/>
      <c r="F1066" s="478"/>
      <c r="G1066" s="155"/>
      <c r="H1066" s="181"/>
      <c r="I1066" s="181"/>
      <c r="J1066" s="165"/>
    </row>
    <row r="1067" spans="1:11" s="176" customFormat="1" ht="15">
      <c r="A1067" s="422"/>
      <c r="B1067" s="180" t="s">
        <v>628</v>
      </c>
      <c r="C1067" s="154">
        <v>270.39999999999998</v>
      </c>
      <c r="D1067" s="186"/>
      <c r="E1067" s="173">
        <f>C1067*D1067</f>
        <v>0</v>
      </c>
      <c r="F1067" s="478">
        <v>326.50072</v>
      </c>
      <c r="G1067" s="155">
        <v>3.4000000000000002E-2</v>
      </c>
      <c r="H1067" s="165">
        <f>F1067*G1067</f>
        <v>11.101024480000001</v>
      </c>
      <c r="I1067" s="165">
        <f>F1067+H1067</f>
        <v>337.60174447999998</v>
      </c>
      <c r="J1067" s="165">
        <f>I1067*115/100</f>
        <v>388.24200615199993</v>
      </c>
    </row>
    <row r="1068" spans="1:11" s="176" customFormat="1" ht="15">
      <c r="A1068" s="422"/>
      <c r="B1068" s="263"/>
      <c r="C1068" s="154"/>
      <c r="D1068" s="186"/>
      <c r="E1068" s="173"/>
      <c r="F1068" s="478"/>
      <c r="G1068" s="155"/>
      <c r="H1068" s="181"/>
      <c r="I1068" s="181"/>
      <c r="J1068" s="165"/>
    </row>
    <row r="1069" spans="1:11" s="176" customFormat="1" ht="15">
      <c r="A1069" s="422"/>
      <c r="B1069" s="263" t="s">
        <v>629</v>
      </c>
      <c r="C1069" s="154">
        <v>19.02</v>
      </c>
      <c r="D1069" s="186"/>
      <c r="E1069" s="173">
        <f>C1069*D1069</f>
        <v>0</v>
      </c>
      <c r="F1069" s="478">
        <v>19.837859999999999</v>
      </c>
      <c r="G1069" s="155">
        <v>3.4000000000000002E-2</v>
      </c>
      <c r="H1069" s="165">
        <f>F1069*G1069</f>
        <v>0.67448724000000004</v>
      </c>
      <c r="I1069" s="165">
        <f>F1069+H1069</f>
        <v>20.51234724</v>
      </c>
      <c r="J1069" s="165">
        <f>I1069*115/100</f>
        <v>23.589199326000003</v>
      </c>
    </row>
    <row r="1070" spans="1:11" s="176" customFormat="1" ht="15">
      <c r="A1070" s="422"/>
      <c r="B1070" s="169" t="s">
        <v>723</v>
      </c>
      <c r="C1070" s="154"/>
      <c r="D1070" s="186"/>
      <c r="E1070" s="173"/>
      <c r="F1070" s="485">
        <v>181.38812999999999</v>
      </c>
      <c r="G1070" s="155">
        <v>3.4000000000000002E-2</v>
      </c>
      <c r="H1070" s="165">
        <f t="shared" ref="H1070:H1071" si="151">F1070*G1070</f>
        <v>6.1671964199999998</v>
      </c>
      <c r="I1070" s="165">
        <f t="shared" ref="I1070:I1071" si="152">F1070+H1070</f>
        <v>187.55532642</v>
      </c>
      <c r="J1070" s="165">
        <f t="shared" ref="J1070:J1071" si="153">I1070*115/100</f>
        <v>215.68862538299999</v>
      </c>
      <c r="K1070" s="176">
        <v>225</v>
      </c>
    </row>
    <row r="1071" spans="1:11" s="176" customFormat="1" ht="15">
      <c r="A1071" s="422"/>
      <c r="B1071" s="169" t="s">
        <v>725</v>
      </c>
      <c r="C1071" s="154"/>
      <c r="D1071" s="186"/>
      <c r="E1071" s="173"/>
      <c r="F1071" s="485">
        <v>362.77625999999998</v>
      </c>
      <c r="G1071" s="155">
        <v>3.4000000000000002E-2</v>
      </c>
      <c r="H1071" s="165">
        <f t="shared" si="151"/>
        <v>12.33439284</v>
      </c>
      <c r="I1071" s="165">
        <f t="shared" si="152"/>
        <v>375.11065284</v>
      </c>
      <c r="J1071" s="165">
        <f t="shared" si="153"/>
        <v>431.37725076599997</v>
      </c>
      <c r="K1071" s="176">
        <v>450</v>
      </c>
    </row>
    <row r="1072" spans="1:11" s="176" customFormat="1" ht="15">
      <c r="A1072" s="422"/>
      <c r="B1072" s="263" t="s">
        <v>630</v>
      </c>
      <c r="C1072" s="154"/>
      <c r="D1072" s="186"/>
      <c r="E1072" s="173"/>
      <c r="F1072" s="478"/>
      <c r="G1072" s="155"/>
      <c r="H1072" s="181"/>
      <c r="I1072" s="181"/>
      <c r="J1072" s="165"/>
    </row>
    <row r="1073" spans="1:11" s="176" customFormat="1" ht="15">
      <c r="A1073" s="422"/>
      <c r="B1073" s="280" t="s">
        <v>631</v>
      </c>
      <c r="C1073" s="154">
        <v>162.29</v>
      </c>
      <c r="D1073" s="186"/>
      <c r="E1073" s="173">
        <f>C1073*D1073</f>
        <v>0</v>
      </c>
      <c r="F1073" s="478">
        <v>169.26846999999998</v>
      </c>
      <c r="G1073" s="155">
        <v>3.4000000000000002E-2</v>
      </c>
      <c r="H1073" s="165">
        <f>F1073*G1073</f>
        <v>5.7551279800000001</v>
      </c>
      <c r="I1073" s="165">
        <f>F1073+H1073</f>
        <v>175.02359797999998</v>
      </c>
      <c r="J1073" s="165">
        <f>I1073*115/100</f>
        <v>201.27713767699998</v>
      </c>
      <c r="K1073" s="176">
        <v>210</v>
      </c>
    </row>
    <row r="1074" spans="1:11" s="176" customFormat="1" ht="15">
      <c r="A1074" s="422"/>
      <c r="B1074" s="280"/>
      <c r="C1074" s="154"/>
      <c r="D1074" s="186"/>
      <c r="E1074" s="173"/>
      <c r="F1074" s="478"/>
      <c r="G1074" s="155"/>
      <c r="H1074" s="181"/>
      <c r="I1074" s="181"/>
      <c r="J1074" s="165"/>
    </row>
    <row r="1075" spans="1:11" s="176" customFormat="1" ht="15">
      <c r="A1075" s="422"/>
      <c r="B1075" s="281" t="s">
        <v>632</v>
      </c>
      <c r="C1075" s="154"/>
      <c r="D1075" s="186"/>
      <c r="E1075" s="173"/>
      <c r="F1075" s="478"/>
      <c r="G1075" s="155"/>
      <c r="H1075" s="181"/>
      <c r="I1075" s="181"/>
      <c r="J1075" s="165"/>
    </row>
    <row r="1076" spans="1:11" s="176" customFormat="1" ht="15">
      <c r="A1076" s="422"/>
      <c r="B1076" s="169" t="s">
        <v>633</v>
      </c>
      <c r="C1076" s="154"/>
      <c r="D1076" s="186"/>
      <c r="E1076" s="173"/>
      <c r="F1076" s="478"/>
      <c r="G1076" s="155"/>
      <c r="H1076" s="181"/>
      <c r="I1076" s="181"/>
      <c r="J1076" s="165"/>
    </row>
    <row r="1077" spans="1:11" s="176" customFormat="1" ht="12" customHeight="1">
      <c r="A1077" s="422"/>
      <c r="B1077" s="169" t="s">
        <v>694</v>
      </c>
      <c r="C1077" s="154"/>
      <c r="D1077" s="186"/>
      <c r="E1077" s="173"/>
      <c r="F1077" s="478"/>
      <c r="G1077" s="155"/>
      <c r="H1077" s="181"/>
      <c r="I1077" s="181"/>
      <c r="J1077" s="165"/>
    </row>
    <row r="1078" spans="1:11" s="176" customFormat="1" ht="15">
      <c r="A1078" s="422"/>
      <c r="B1078" s="169" t="s">
        <v>724</v>
      </c>
      <c r="C1078" s="154"/>
      <c r="D1078" s="186"/>
      <c r="E1078" s="173"/>
      <c r="F1078" s="478"/>
      <c r="G1078" s="155"/>
      <c r="H1078" s="181"/>
      <c r="I1078" s="181"/>
      <c r="J1078" s="165"/>
    </row>
    <row r="1079" spans="1:11" s="176" customFormat="1" ht="15">
      <c r="A1079" s="422"/>
      <c r="B1079" s="169"/>
      <c r="C1079" s="154"/>
      <c r="D1079" s="186"/>
      <c r="E1079" s="173"/>
      <c r="F1079" s="478"/>
      <c r="G1079" s="155"/>
      <c r="H1079" s="181"/>
      <c r="I1079" s="181"/>
      <c r="J1079" s="165"/>
    </row>
    <row r="1080" spans="1:11" s="176" customFormat="1" ht="15">
      <c r="A1080" s="422"/>
      <c r="B1080" s="281" t="s">
        <v>634</v>
      </c>
      <c r="C1080" s="154"/>
      <c r="D1080" s="186"/>
      <c r="E1080" s="173"/>
      <c r="F1080" s="478"/>
      <c r="G1080" s="155"/>
      <c r="H1080" s="181"/>
      <c r="I1080" s="181"/>
      <c r="J1080" s="165"/>
    </row>
    <row r="1081" spans="1:11" s="176" customFormat="1" ht="15">
      <c r="A1081" s="422"/>
      <c r="B1081" s="169" t="s">
        <v>635</v>
      </c>
      <c r="C1081" s="154">
        <v>145.13999999999999</v>
      </c>
      <c r="D1081" s="186"/>
      <c r="E1081" s="173">
        <f>C1081*D1081</f>
        <v>0</v>
      </c>
      <c r="F1081" s="478">
        <v>151.38101999999998</v>
      </c>
      <c r="G1081" s="155">
        <v>3.4000000000000002E-2</v>
      </c>
      <c r="H1081" s="165">
        <f>F1081*G1081</f>
        <v>5.1469546799999994</v>
      </c>
      <c r="I1081" s="165">
        <f>F1081+H1081</f>
        <v>156.52797467999997</v>
      </c>
      <c r="J1081" s="165">
        <f>I1081*115/100</f>
        <v>180.00717088199997</v>
      </c>
    </row>
    <row r="1082" spans="1:11" s="176" customFormat="1" ht="15">
      <c r="A1082" s="422"/>
      <c r="B1082" s="169" t="s">
        <v>636</v>
      </c>
      <c r="C1082" s="154">
        <v>188.85</v>
      </c>
      <c r="D1082" s="186"/>
      <c r="E1082" s="173">
        <f t="shared" ref="E1082:E1089" si="154">C1082*D1082</f>
        <v>0</v>
      </c>
      <c r="F1082" s="478">
        <v>196.97055</v>
      </c>
      <c r="G1082" s="155">
        <v>3.4000000000000002E-2</v>
      </c>
      <c r="H1082" s="165">
        <f t="shared" ref="H1082:H1089" si="155">F1082*G1082</f>
        <v>6.6969987000000009</v>
      </c>
      <c r="I1082" s="165">
        <f t="shared" ref="I1082:I1089" si="156">F1082+H1082</f>
        <v>203.6675487</v>
      </c>
      <c r="J1082" s="165">
        <f t="shared" ref="J1082:J1089" si="157">I1082*115/100</f>
        <v>234.217681005</v>
      </c>
    </row>
    <row r="1083" spans="1:11" s="176" customFormat="1" ht="15">
      <c r="A1083" s="422"/>
      <c r="B1083" s="169" t="s">
        <v>637</v>
      </c>
      <c r="C1083" s="154">
        <v>238.11</v>
      </c>
      <c r="D1083" s="186"/>
      <c r="E1083" s="173">
        <f t="shared" si="154"/>
        <v>0</v>
      </c>
      <c r="F1083" s="478">
        <v>248.34873000000002</v>
      </c>
      <c r="G1083" s="155">
        <v>3.4000000000000002E-2</v>
      </c>
      <c r="H1083" s="165">
        <f t="shared" si="155"/>
        <v>8.4438568200000006</v>
      </c>
      <c r="I1083" s="165">
        <f t="shared" si="156"/>
        <v>256.79258682</v>
      </c>
      <c r="J1083" s="165">
        <f t="shared" si="157"/>
        <v>295.31147484299998</v>
      </c>
    </row>
    <row r="1084" spans="1:11" s="176" customFormat="1" ht="15">
      <c r="A1084" s="422"/>
      <c r="B1084" s="169" t="s">
        <v>638</v>
      </c>
      <c r="C1084" s="154">
        <v>409.99</v>
      </c>
      <c r="D1084" s="186"/>
      <c r="E1084" s="173">
        <f t="shared" si="154"/>
        <v>0</v>
      </c>
      <c r="F1084" s="478">
        <v>427.61957000000001</v>
      </c>
      <c r="G1084" s="155">
        <v>3.4000000000000002E-2</v>
      </c>
      <c r="H1084" s="165">
        <f t="shared" si="155"/>
        <v>14.539065380000002</v>
      </c>
      <c r="I1084" s="165">
        <f t="shared" si="156"/>
        <v>442.15863538000002</v>
      </c>
      <c r="J1084" s="165">
        <f t="shared" si="157"/>
        <v>508.48243068700003</v>
      </c>
    </row>
    <row r="1085" spans="1:11" s="176" customFormat="1" ht="15">
      <c r="A1085" s="422"/>
      <c r="B1085" s="169" t="s">
        <v>639</v>
      </c>
      <c r="C1085" s="154">
        <v>567.73</v>
      </c>
      <c r="D1085" s="186"/>
      <c r="E1085" s="173">
        <f t="shared" si="154"/>
        <v>0</v>
      </c>
      <c r="F1085" s="478">
        <v>592.14238999999998</v>
      </c>
      <c r="G1085" s="155">
        <v>3.4000000000000002E-2</v>
      </c>
      <c r="H1085" s="165">
        <f t="shared" si="155"/>
        <v>20.132841259999999</v>
      </c>
      <c r="I1085" s="165">
        <f t="shared" si="156"/>
        <v>612.27523125999994</v>
      </c>
      <c r="J1085" s="165">
        <f t="shared" si="157"/>
        <v>704.1165159489999</v>
      </c>
    </row>
    <row r="1086" spans="1:11" s="176" customFormat="1" ht="15">
      <c r="A1086" s="422"/>
      <c r="B1086" s="169" t="s">
        <v>640</v>
      </c>
      <c r="C1086" s="154">
        <v>1106.17</v>
      </c>
      <c r="D1086" s="186"/>
      <c r="E1086" s="173">
        <f t="shared" si="154"/>
        <v>0</v>
      </c>
      <c r="F1086" s="478">
        <v>1153.73531</v>
      </c>
      <c r="G1086" s="155">
        <v>3.4000000000000002E-2</v>
      </c>
      <c r="H1086" s="165">
        <f t="shared" si="155"/>
        <v>39.227000540000006</v>
      </c>
      <c r="I1086" s="165">
        <f t="shared" si="156"/>
        <v>1192.9623105400001</v>
      </c>
      <c r="J1086" s="165">
        <f t="shared" si="157"/>
        <v>1371.9066571210001</v>
      </c>
    </row>
    <row r="1087" spans="1:11" s="176" customFormat="1" ht="15">
      <c r="A1087" s="422"/>
      <c r="B1087" s="169" t="s">
        <v>641</v>
      </c>
      <c r="C1087" s="154">
        <v>3705.55</v>
      </c>
      <c r="D1087" s="186"/>
      <c r="E1087" s="173">
        <f t="shared" si="154"/>
        <v>0</v>
      </c>
      <c r="F1087" s="478">
        <v>3864.8886500000003</v>
      </c>
      <c r="G1087" s="155">
        <v>3.4000000000000002E-2</v>
      </c>
      <c r="H1087" s="165">
        <f t="shared" si="155"/>
        <v>131.40621410000003</v>
      </c>
      <c r="I1087" s="165">
        <f t="shared" si="156"/>
        <v>3996.2948641000003</v>
      </c>
      <c r="J1087" s="165">
        <f t="shared" si="157"/>
        <v>4595.7390937150003</v>
      </c>
    </row>
    <row r="1088" spans="1:11" s="176" customFormat="1" ht="15">
      <c r="A1088" s="422"/>
      <c r="B1088" s="169" t="s">
        <v>642</v>
      </c>
      <c r="C1088" s="154">
        <v>48.34</v>
      </c>
      <c r="D1088" s="186"/>
      <c r="E1088" s="173">
        <f t="shared" si="154"/>
        <v>0</v>
      </c>
      <c r="F1088" s="478">
        <v>50.418620000000004</v>
      </c>
      <c r="G1088" s="155">
        <v>3.4000000000000002E-2</v>
      </c>
      <c r="H1088" s="165">
        <f t="shared" si="155"/>
        <v>1.7142330800000003</v>
      </c>
      <c r="I1088" s="165">
        <f t="shared" si="156"/>
        <v>52.132853080000004</v>
      </c>
      <c r="J1088" s="165">
        <f t="shared" si="157"/>
        <v>59.952781042000005</v>
      </c>
    </row>
    <row r="1089" spans="1:10" s="176" customFormat="1" ht="15">
      <c r="A1089" s="422"/>
      <c r="B1089" s="393" t="s">
        <v>643</v>
      </c>
      <c r="C1089" s="394">
        <v>96.66</v>
      </c>
      <c r="D1089" s="186"/>
      <c r="E1089" s="395">
        <f t="shared" si="154"/>
        <v>0</v>
      </c>
      <c r="F1089" s="503">
        <v>100.81638</v>
      </c>
      <c r="G1089" s="397">
        <v>3.4000000000000002E-2</v>
      </c>
      <c r="H1089" s="396">
        <f t="shared" si="155"/>
        <v>3.4277569200000002</v>
      </c>
      <c r="I1089" s="396">
        <f t="shared" si="156"/>
        <v>104.24413691999999</v>
      </c>
      <c r="J1089" s="396">
        <f t="shared" si="157"/>
        <v>119.88075745799999</v>
      </c>
    </row>
    <row r="1090" spans="1:10" s="176" customFormat="1" ht="15">
      <c r="A1090" s="422"/>
      <c r="B1090" s="169"/>
      <c r="C1090" s="154"/>
      <c r="D1090" s="155"/>
      <c r="E1090" s="178"/>
      <c r="F1090" s="478"/>
      <c r="G1090" s="155"/>
      <c r="H1090" s="165"/>
      <c r="I1090" s="165"/>
      <c r="J1090" s="165"/>
    </row>
    <row r="1091" spans="1:10" s="176" customFormat="1" ht="15">
      <c r="A1091" s="422"/>
      <c r="B1091" s="298" t="s">
        <v>882</v>
      </c>
      <c r="C1091" s="154"/>
      <c r="D1091" s="155"/>
      <c r="E1091" s="178"/>
      <c r="F1091" s="478"/>
      <c r="G1091" s="155"/>
      <c r="H1091" s="165"/>
      <c r="I1091" s="165"/>
      <c r="J1091" s="165"/>
    </row>
    <row r="1137" spans="1:2">
      <c r="B1137" s="260"/>
    </row>
    <row r="1138" spans="1:2">
      <c r="B1138" s="260"/>
    </row>
    <row r="1140" spans="1:2">
      <c r="A1140" s="425"/>
    </row>
    <row r="1143" spans="1:2">
      <c r="A1143" s="425"/>
    </row>
    <row r="1148" spans="1:2">
      <c r="B1148" s="260"/>
    </row>
    <row r="1149" spans="1:2">
      <c r="B1149" s="260"/>
    </row>
    <row r="1150" spans="1:2">
      <c r="A1150" s="425"/>
    </row>
    <row r="1152" spans="1:2">
      <c r="A1152" s="425"/>
    </row>
    <row r="1153" spans="1:2">
      <c r="A1153" s="425"/>
    </row>
    <row r="1155" spans="1:2">
      <c r="B1155" s="282"/>
    </row>
    <row r="1157" spans="1:2" ht="93.75" customHeight="1"/>
    <row r="1166" spans="1:2">
      <c r="B1166" s="260"/>
    </row>
    <row r="1167" spans="1:2">
      <c r="B1167" s="260"/>
    </row>
    <row r="1169" spans="1:1">
      <c r="A1169" s="425"/>
    </row>
    <row r="1189" spans="1:1">
      <c r="A1189" s="425"/>
    </row>
    <row r="1196" spans="1:1">
      <c r="A1196" s="425"/>
    </row>
    <row r="1208" spans="1:2" hidden="1">
      <c r="A1208" s="425"/>
    </row>
    <row r="1209" spans="1:2" hidden="1"/>
    <row r="1210" spans="1:2" hidden="1"/>
    <row r="1211" spans="1:2" hidden="1">
      <c r="B1211" s="283"/>
    </row>
    <row r="1212" spans="1:2" hidden="1"/>
    <row r="1213" spans="1:2" hidden="1"/>
    <row r="1214" spans="1:2" hidden="1"/>
    <row r="1215" spans="1:2" hidden="1"/>
    <row r="1216" spans="1:2" hidden="1"/>
    <row r="1217" hidden="1"/>
    <row r="1218" hidden="1"/>
    <row r="1219" hidden="1"/>
    <row r="1220" hidden="1"/>
    <row r="1221" hidden="1"/>
    <row r="1233" spans="1:2">
      <c r="A1233" s="425"/>
    </row>
    <row r="1234" spans="1:2">
      <c r="A1234" s="425"/>
    </row>
    <row r="1238" spans="1:2">
      <c r="A1238" s="425"/>
    </row>
    <row r="1239" spans="1:2">
      <c r="A1239" s="425"/>
    </row>
    <row r="1240" spans="1:2">
      <c r="A1240" s="425"/>
    </row>
    <row r="1241" spans="1:2">
      <c r="A1241" s="425"/>
    </row>
    <row r="1247" spans="1:2">
      <c r="B1247" s="260"/>
    </row>
    <row r="1248" spans="1:2">
      <c r="B1248" s="260"/>
    </row>
    <row r="1249" spans="1:2">
      <c r="A1249" s="425"/>
    </row>
    <row r="1254" spans="1:2">
      <c r="A1254" s="425"/>
    </row>
    <row r="1255" spans="1:2">
      <c r="A1255" s="425"/>
    </row>
    <row r="1262" spans="1:2">
      <c r="B1262" s="260"/>
    </row>
    <row r="1264" spans="1:2">
      <c r="A1264" s="425"/>
    </row>
    <row r="1275" spans="1:1">
      <c r="A1275" s="424"/>
    </row>
    <row r="1276" spans="1:1">
      <c r="A1276" s="424"/>
    </row>
    <row r="1277" spans="1:1">
      <c r="A1277" s="424"/>
    </row>
    <row r="1278" spans="1:1">
      <c r="A1278" s="424"/>
    </row>
    <row r="1279" spans="1:1">
      <c r="A1279" s="424"/>
    </row>
    <row r="1280" spans="1:1">
      <c r="A1280" s="424"/>
    </row>
    <row r="1281" spans="1:1">
      <c r="A1281" s="424"/>
    </row>
    <row r="1282" spans="1:1">
      <c r="A1282" s="424"/>
    </row>
    <row r="1283" spans="1:1">
      <c r="A1283" s="424"/>
    </row>
    <row r="1284" spans="1:1">
      <c r="A1284" s="424"/>
    </row>
    <row r="1285" spans="1:1">
      <c r="A1285" s="424"/>
    </row>
    <row r="1286" spans="1:1">
      <c r="A1286" s="424"/>
    </row>
    <row r="1287" spans="1:1">
      <c r="A1287" s="424"/>
    </row>
    <row r="1288" spans="1:1">
      <c r="A1288" s="424"/>
    </row>
    <row r="1289" spans="1:1">
      <c r="A1289" s="424"/>
    </row>
    <row r="1290" spans="1:1">
      <c r="A1290" s="424"/>
    </row>
    <row r="1291" spans="1:1">
      <c r="A1291" s="424"/>
    </row>
    <row r="1292" spans="1:1">
      <c r="A1292" s="424"/>
    </row>
    <row r="1293" spans="1:1">
      <c r="A1293" s="424"/>
    </row>
    <row r="1294" spans="1:1">
      <c r="A1294" s="424"/>
    </row>
    <row r="1295" spans="1:1">
      <c r="A1295" s="424"/>
    </row>
    <row r="1296" spans="1:1">
      <c r="A1296" s="424"/>
    </row>
    <row r="1297" spans="1:1">
      <c r="A1297" s="424"/>
    </row>
    <row r="1298" spans="1:1">
      <c r="A1298" s="424"/>
    </row>
    <row r="1299" spans="1:1">
      <c r="A1299" s="424"/>
    </row>
    <row r="1300" spans="1:1">
      <c r="A1300" s="424"/>
    </row>
    <row r="1301" spans="1:1">
      <c r="A1301" s="424"/>
    </row>
    <row r="1302" spans="1:1">
      <c r="A1302" s="424"/>
    </row>
    <row r="1303" spans="1:1">
      <c r="A1303" s="424"/>
    </row>
    <row r="1304" spans="1:1">
      <c r="A1304" s="424"/>
    </row>
    <row r="1305" spans="1:1">
      <c r="A1305" s="424"/>
    </row>
    <row r="1306" spans="1:1">
      <c r="A1306" s="424"/>
    </row>
    <row r="1307" spans="1:1">
      <c r="A1307" s="424"/>
    </row>
    <row r="1308" spans="1:1">
      <c r="A1308" s="424"/>
    </row>
    <row r="1309" spans="1:1">
      <c r="A1309" s="424"/>
    </row>
    <row r="1310" spans="1:1">
      <c r="A1310" s="424"/>
    </row>
    <row r="1311" spans="1:1">
      <c r="A1311" s="424"/>
    </row>
    <row r="1312" spans="1:1">
      <c r="A1312" s="424"/>
    </row>
    <row r="1313" spans="1:1">
      <c r="A1313" s="424"/>
    </row>
    <row r="1314" spans="1:1">
      <c r="A1314" s="424"/>
    </row>
    <row r="1315" spans="1:1">
      <c r="A1315" s="424"/>
    </row>
    <row r="1316" spans="1:1">
      <c r="A1316" s="424"/>
    </row>
    <row r="1317" spans="1:1">
      <c r="A1317" s="424"/>
    </row>
    <row r="1318" spans="1:1">
      <c r="A1318" s="424"/>
    </row>
    <row r="1319" spans="1:1">
      <c r="A1319" s="424"/>
    </row>
    <row r="1320" spans="1:1">
      <c r="A1320" s="425"/>
    </row>
    <row r="1321" spans="1:1">
      <c r="A1321" s="425"/>
    </row>
    <row r="1322" spans="1:1">
      <c r="A1322" s="425"/>
    </row>
    <row r="1323" spans="1:1">
      <c r="A1323" s="425"/>
    </row>
    <row r="1324" spans="1:1">
      <c r="A1324" s="425"/>
    </row>
    <row r="1325" spans="1:1">
      <c r="A1325" s="425"/>
    </row>
    <row r="1326" spans="1:1">
      <c r="A1326" s="425"/>
    </row>
    <row r="1327" spans="1:1">
      <c r="A1327" s="425"/>
    </row>
    <row r="1330" spans="1:1">
      <c r="A1330" s="425"/>
    </row>
    <row r="1333" spans="1:1">
      <c r="A1333" s="425"/>
    </row>
    <row r="1334" spans="1:1">
      <c r="A1334" s="425"/>
    </row>
    <row r="1335" spans="1:1">
      <c r="A1335" s="425"/>
    </row>
    <row r="1338" spans="1:1">
      <c r="A1338" s="425"/>
    </row>
    <row r="1339" spans="1:1">
      <c r="A1339" s="425"/>
    </row>
    <row r="1347" spans="1:2">
      <c r="A1347" s="425"/>
    </row>
    <row r="1348" spans="1:2">
      <c r="A1348" s="425"/>
    </row>
    <row r="1349" spans="1:2">
      <c r="A1349" s="425"/>
    </row>
    <row r="1351" spans="1:2">
      <c r="B1351" s="260"/>
    </row>
    <row r="1353" spans="1:2">
      <c r="B1353" s="284"/>
    </row>
    <row r="1354" spans="1:2" ht="31.5" customHeight="1">
      <c r="B1354" s="285"/>
    </row>
    <row r="1355" spans="1:2">
      <c r="B1355" s="284"/>
    </row>
    <row r="1356" spans="1:2">
      <c r="B1356" s="286"/>
    </row>
    <row r="1357" spans="1:2">
      <c r="B1357" s="287"/>
    </row>
    <row r="1358" spans="1:2">
      <c r="B1358" s="287"/>
    </row>
    <row r="1359" spans="1:2">
      <c r="B1359" s="287"/>
    </row>
    <row r="1360" spans="1:2">
      <c r="B1360" s="287"/>
    </row>
    <row r="1361" spans="2:2">
      <c r="B1361" s="287"/>
    </row>
    <row r="1362" spans="2:2" ht="12.75" customHeight="1">
      <c r="B1362" s="260"/>
    </row>
    <row r="1363" spans="2:2" ht="30.75" customHeight="1">
      <c r="B1363" s="260"/>
    </row>
    <row r="1364" spans="2:2" ht="15" customHeight="1">
      <c r="B1364" s="288"/>
    </row>
    <row r="1365" spans="2:2">
      <c r="B1365" s="289"/>
    </row>
    <row r="1366" spans="2:2">
      <c r="B1366" s="289"/>
    </row>
    <row r="1367" spans="2:2">
      <c r="B1367" s="289"/>
    </row>
    <row r="1368" spans="2:2">
      <c r="B1368" s="290"/>
    </row>
    <row r="1369" spans="2:2" ht="30" customHeight="1">
      <c r="B1369" s="285"/>
    </row>
    <row r="1370" spans="2:2">
      <c r="B1370" s="291"/>
    </row>
    <row r="1371" spans="2:2">
      <c r="B1371" s="287"/>
    </row>
    <row r="1372" spans="2:2">
      <c r="B1372" s="287"/>
    </row>
    <row r="1373" spans="2:2">
      <c r="B1373" s="287"/>
    </row>
    <row r="1374" spans="2:2">
      <c r="B1374" s="292"/>
    </row>
    <row r="1375" spans="2:2">
      <c r="B1375" s="284"/>
    </row>
    <row r="1376" spans="2:2">
      <c r="B1376" s="287"/>
    </row>
    <row r="1377" spans="2:2">
      <c r="B1377" s="287"/>
    </row>
    <row r="1378" spans="2:2">
      <c r="B1378" s="287"/>
    </row>
    <row r="1379" spans="2:2">
      <c r="B1379" s="293"/>
    </row>
    <row r="1380" spans="2:2">
      <c r="B1380" s="287"/>
    </row>
    <row r="1381" spans="2:2">
      <c r="B1381" s="284"/>
    </row>
    <row r="1382" spans="2:2">
      <c r="B1382" s="287"/>
    </row>
    <row r="1383" spans="2:2">
      <c r="B1383" s="287"/>
    </row>
    <row r="1384" spans="2:2">
      <c r="B1384" s="287"/>
    </row>
    <row r="1386" spans="2:2">
      <c r="B1386" s="284"/>
    </row>
    <row r="1387" spans="2:2">
      <c r="B1387" s="287"/>
    </row>
    <row r="1388" spans="2:2">
      <c r="B1388" s="287"/>
    </row>
    <row r="1389" spans="2:2">
      <c r="B1389" s="292"/>
    </row>
    <row r="1390" spans="2:2">
      <c r="B1390" s="284"/>
    </row>
    <row r="1391" spans="2:2">
      <c r="B1391" s="287"/>
    </row>
    <row r="1392" spans="2:2">
      <c r="B1392" s="287"/>
    </row>
    <row r="1393" spans="2:2">
      <c r="B1393" s="292"/>
    </row>
    <row r="1394" spans="2:2">
      <c r="B1394" s="284"/>
    </row>
    <row r="1395" spans="2:2">
      <c r="B1395" s="287"/>
    </row>
    <row r="1396" spans="2:2">
      <c r="B1396" s="287"/>
    </row>
    <row r="1397" spans="2:2">
      <c r="B1397" s="262"/>
    </row>
    <row r="1398" spans="2:2">
      <c r="B1398" s="284"/>
    </row>
    <row r="1399" spans="2:2">
      <c r="B1399" s="287"/>
    </row>
    <row r="1400" spans="2:2">
      <c r="B1400" s="291"/>
    </row>
    <row r="1401" spans="2:2">
      <c r="B1401" s="292"/>
    </row>
    <row r="1402" spans="2:2">
      <c r="B1402" s="284"/>
    </row>
    <row r="1403" spans="2:2">
      <c r="B1403" s="287"/>
    </row>
    <row r="1404" spans="2:2">
      <c r="B1404" s="287"/>
    </row>
    <row r="1405" spans="2:2">
      <c r="B1405" s="287"/>
    </row>
    <row r="1406" spans="2:2">
      <c r="B1406" s="292"/>
    </row>
    <row r="1407" spans="2:2">
      <c r="B1407" s="284"/>
    </row>
    <row r="1408" spans="2:2">
      <c r="B1408" s="287"/>
    </row>
    <row r="1409" spans="2:2">
      <c r="B1409" s="287"/>
    </row>
    <row r="1410" spans="2:2">
      <c r="B1410" s="287"/>
    </row>
    <row r="1411" spans="2:2">
      <c r="B1411" s="292"/>
    </row>
    <row r="1412" spans="2:2">
      <c r="B1412" s="284"/>
    </row>
    <row r="1413" spans="2:2">
      <c r="B1413" s="287"/>
    </row>
    <row r="1414" spans="2:2">
      <c r="B1414" s="287"/>
    </row>
    <row r="1415" spans="2:2">
      <c r="B1415" s="287"/>
    </row>
    <row r="1416" spans="2:2">
      <c r="B1416" s="292"/>
    </row>
    <row r="1417" spans="2:2">
      <c r="B1417" s="284"/>
    </row>
    <row r="1418" spans="2:2">
      <c r="B1418" s="287"/>
    </row>
    <row r="1419" spans="2:2">
      <c r="B1419" s="287"/>
    </row>
    <row r="1420" spans="2:2">
      <c r="B1420" s="292"/>
    </row>
    <row r="1421" spans="2:2">
      <c r="B1421" s="284"/>
    </row>
    <row r="1422" spans="2:2">
      <c r="B1422" s="287"/>
    </row>
    <row r="1423" spans="2:2">
      <c r="B1423" s="287"/>
    </row>
    <row r="1424" spans="2:2">
      <c r="B1424" s="292"/>
    </row>
    <row r="1425" spans="2:2">
      <c r="B1425" s="284"/>
    </row>
    <row r="1426" spans="2:2">
      <c r="B1426" s="287"/>
    </row>
    <row r="1427" spans="2:2">
      <c r="B1427" s="287"/>
    </row>
    <row r="1428" spans="2:2">
      <c r="B1428" s="292"/>
    </row>
    <row r="1429" spans="2:2">
      <c r="B1429" s="284"/>
    </row>
    <row r="1430" spans="2:2">
      <c r="B1430" s="287"/>
    </row>
    <row r="1431" spans="2:2">
      <c r="B1431" s="287"/>
    </row>
    <row r="1432" spans="2:2">
      <c r="B1432" s="292"/>
    </row>
    <row r="1433" spans="2:2">
      <c r="B1433" s="284"/>
    </row>
    <row r="1434" spans="2:2">
      <c r="B1434" s="287"/>
    </row>
    <row r="1435" spans="2:2">
      <c r="B1435" s="287"/>
    </row>
    <row r="1436" spans="2:2">
      <c r="B1436" s="292"/>
    </row>
    <row r="1437" spans="2:2">
      <c r="B1437" s="284"/>
    </row>
    <row r="1438" spans="2:2">
      <c r="B1438" s="287"/>
    </row>
    <row r="1439" spans="2:2">
      <c r="B1439" s="287"/>
    </row>
    <row r="1440" spans="2:2">
      <c r="B1440" s="287"/>
    </row>
    <row r="1441" spans="1:2">
      <c r="B1441" s="292"/>
    </row>
    <row r="1442" spans="1:2">
      <c r="B1442" s="284"/>
    </row>
    <row r="1443" spans="1:2">
      <c r="B1443" s="287"/>
    </row>
    <row r="1444" spans="1:2">
      <c r="B1444" s="287"/>
    </row>
    <row r="1445" spans="1:2">
      <c r="B1445" s="287"/>
    </row>
    <row r="1446" spans="1:2">
      <c r="B1446" s="292"/>
    </row>
    <row r="1447" spans="1:2">
      <c r="B1447" s="284"/>
    </row>
    <row r="1448" spans="1:2">
      <c r="B1448" s="287"/>
    </row>
    <row r="1449" spans="1:2">
      <c r="B1449" s="287"/>
    </row>
    <row r="1450" spans="1:2">
      <c r="B1450" s="287"/>
    </row>
    <row r="1453" spans="1:2">
      <c r="B1453" s="260"/>
    </row>
    <row r="1456" spans="1:2">
      <c r="A1456" s="425"/>
    </row>
    <row r="1458" spans="1:2">
      <c r="A1458" s="425"/>
      <c r="B1458" s="260"/>
    </row>
    <row r="1459" spans="1:2">
      <c r="B1459" s="282"/>
    </row>
    <row r="1460" spans="1:2">
      <c r="B1460" s="282"/>
    </row>
    <row r="1461" spans="1:2">
      <c r="A1461" s="425"/>
    </row>
    <row r="1463" spans="1:2">
      <c r="A1463" s="425"/>
    </row>
    <row r="1469" spans="1:2">
      <c r="B1469" s="282"/>
    </row>
    <row r="1470" spans="1:2">
      <c r="A1470" s="424"/>
    </row>
    <row r="1471" spans="1:2">
      <c r="A1471" s="424"/>
      <c r="B1471" s="282"/>
    </row>
    <row r="1472" spans="1:2">
      <c r="A1472" s="424"/>
      <c r="B1472" s="282"/>
    </row>
    <row r="1473" spans="1:2">
      <c r="A1473" s="424"/>
    </row>
    <row r="1474" spans="1:2">
      <c r="A1474" s="424"/>
      <c r="B1474" s="282"/>
    </row>
    <row r="1475" spans="1:2">
      <c r="A1475" s="424"/>
    </row>
    <row r="1476" spans="1:2">
      <c r="A1476" s="424"/>
      <c r="B1476" s="282"/>
    </row>
    <row r="1477" spans="1:2">
      <c r="A1477" s="424"/>
    </row>
    <row r="1478" spans="1:2">
      <c r="A1478" s="424"/>
      <c r="B1478" s="282"/>
    </row>
    <row r="1479" spans="1:2">
      <c r="A1479" s="424"/>
      <c r="B1479" s="282"/>
    </row>
    <row r="1480" spans="1:2">
      <c r="A1480" s="424"/>
    </row>
    <row r="1481" spans="1:2">
      <c r="A1481" s="424"/>
      <c r="B1481" s="282"/>
    </row>
    <row r="1482" spans="1:2">
      <c r="A1482" s="424"/>
    </row>
    <row r="1483" spans="1:2">
      <c r="A1483" s="424"/>
      <c r="B1483" s="282"/>
    </row>
    <row r="1484" spans="1:2">
      <c r="A1484" s="424"/>
    </row>
    <row r="1485" spans="1:2">
      <c r="A1485" s="424"/>
      <c r="B1485" s="282"/>
    </row>
    <row r="1486" spans="1:2">
      <c r="A1486" s="424"/>
    </row>
    <row r="1487" spans="1:2">
      <c r="A1487" s="424"/>
    </row>
    <row r="1488" spans="1:2">
      <c r="A1488" s="424"/>
    </row>
    <row r="1489" spans="1:2">
      <c r="A1489" s="424"/>
      <c r="B1489" s="282"/>
    </row>
    <row r="1490" spans="1:2">
      <c r="A1490" s="424"/>
    </row>
    <row r="1491" spans="1:2">
      <c r="A1491" s="424"/>
      <c r="B1491" s="282"/>
    </row>
    <row r="1492" spans="1:2">
      <c r="A1492" s="424"/>
    </row>
    <row r="1493" spans="1:2">
      <c r="A1493" s="424"/>
      <c r="B1493" s="282"/>
    </row>
    <row r="1494" spans="1:2">
      <c r="A1494" s="424"/>
    </row>
    <row r="1495" spans="1:2">
      <c r="A1495" s="424"/>
    </row>
    <row r="1496" spans="1:2">
      <c r="A1496" s="424"/>
      <c r="B1496" s="282"/>
    </row>
    <row r="1497" spans="1:2">
      <c r="A1497" s="424"/>
      <c r="B1497" s="282"/>
    </row>
    <row r="1498" spans="1:2">
      <c r="A1498" s="424"/>
    </row>
    <row r="1499" spans="1:2">
      <c r="A1499" s="424"/>
    </row>
    <row r="1500" spans="1:2">
      <c r="A1500" s="424"/>
    </row>
    <row r="1501" spans="1:2">
      <c r="A1501" s="424"/>
    </row>
    <row r="1502" spans="1:2">
      <c r="A1502" s="424"/>
    </row>
  </sheetData>
  <mergeCells count="29">
    <mergeCell ref="A206:B206"/>
    <mergeCell ref="A2:B2"/>
    <mergeCell ref="A36:B36"/>
    <mergeCell ref="A37:B37"/>
    <mergeCell ref="A121:B121"/>
    <mergeCell ref="A122:B122"/>
    <mergeCell ref="A651:B651"/>
    <mergeCell ref="A207:B207"/>
    <mergeCell ref="A279:B279"/>
    <mergeCell ref="A280:B280"/>
    <mergeCell ref="A368:B368"/>
    <mergeCell ref="A369:B369"/>
    <mergeCell ref="A411:B411"/>
    <mergeCell ref="A412:B412"/>
    <mergeCell ref="A497:B497"/>
    <mergeCell ref="A498:B498"/>
    <mergeCell ref="A579:B579"/>
    <mergeCell ref="A580:B580"/>
    <mergeCell ref="A1026:B1026"/>
    <mergeCell ref="A1027:B1027"/>
    <mergeCell ref="A652:B652"/>
    <mergeCell ref="A814:B814"/>
    <mergeCell ref="A815:B815"/>
    <mergeCell ref="A731:B731"/>
    <mergeCell ref="A732:B732"/>
    <mergeCell ref="A916:B916"/>
    <mergeCell ref="A917:B917"/>
    <mergeCell ref="A978:B978"/>
    <mergeCell ref="A979:B979"/>
  </mergeCells>
  <phoneticPr fontId="58" type="noConversion"/>
  <pageMargins left="0.70866141732283472" right="0.70866141732283472" top="0.74803149606299213" bottom="0.74803149606299213" header="0.31496062992125984" footer="0.31496062992125984"/>
  <pageSetup scale="56" fitToHeight="0" orientation="landscape" r:id="rId1"/>
  <rowBreaks count="17" manualBreakCount="17">
    <brk id="35" max="9" man="1"/>
    <brk id="90" max="9" man="1"/>
    <brk id="139" max="9" man="1"/>
    <brk id="193" max="9" man="1"/>
    <brk id="246" max="9" man="1"/>
    <brk id="278" max="9" man="1"/>
    <brk id="366" max="9" man="1"/>
    <brk id="496" max="9" man="1"/>
    <brk id="577" max="9" man="1"/>
    <brk id="649" max="9" man="1"/>
    <brk id="730" max="9" man="1"/>
    <brk id="809" max="9" man="1"/>
    <brk id="914" max="9" man="1"/>
    <brk id="967" max="9" man="1"/>
    <brk id="1025" max="9" man="1"/>
    <brk id="1064" max="9" man="1"/>
    <brk id="1134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FEC5-2F9C-4F94-AFD3-267B48EAB2F9}">
  <dimension ref="A17:G261"/>
  <sheetViews>
    <sheetView topLeftCell="A235" zoomScale="120" zoomScaleNormal="120" workbookViewId="0">
      <selection activeCell="E257" sqref="E257"/>
    </sheetView>
  </sheetViews>
  <sheetFormatPr defaultColWidth="8.7109375" defaultRowHeight="12.75"/>
  <cols>
    <col min="1" max="1" width="8.7109375" style="184"/>
    <col min="2" max="2" width="81.28515625" style="184" customWidth="1"/>
    <col min="3" max="3" width="13.85546875" style="184" customWidth="1"/>
    <col min="4" max="4" width="8.7109375" style="184"/>
    <col min="5" max="5" width="12.140625" style="184" customWidth="1"/>
    <col min="6" max="6" width="16" style="184" customWidth="1"/>
    <col min="7" max="7" width="15.140625" style="184" customWidth="1"/>
    <col min="8" max="16384" width="8.7109375" style="184"/>
  </cols>
  <sheetData>
    <row r="17" spans="2:6" ht="15">
      <c r="F17" s="246" t="s">
        <v>872</v>
      </c>
    </row>
    <row r="18" spans="2:6" ht="15">
      <c r="F18" s="246"/>
    </row>
    <row r="19" spans="2:6" ht="15">
      <c r="F19" s="246"/>
    </row>
    <row r="21" spans="2:6" ht="15">
      <c r="F21" s="246" t="s">
        <v>871</v>
      </c>
    </row>
    <row r="28" spans="2:6" ht="18">
      <c r="B28" s="382" t="s">
        <v>793</v>
      </c>
    </row>
    <row r="29" spans="2:6" ht="18">
      <c r="B29" s="382" t="s">
        <v>794</v>
      </c>
    </row>
    <row r="30" spans="2:6" ht="18">
      <c r="B30" s="382" t="s">
        <v>795</v>
      </c>
    </row>
    <row r="31" spans="2:6" ht="18">
      <c r="B31" s="382" t="s">
        <v>796</v>
      </c>
    </row>
    <row r="37" spans="1:7" ht="40.5">
      <c r="B37" s="185" t="s">
        <v>873</v>
      </c>
    </row>
    <row r="42" spans="1:7" ht="15">
      <c r="A42" s="465" t="s">
        <v>645</v>
      </c>
      <c r="B42" s="465"/>
      <c r="C42" s="187"/>
      <c r="D42" s="186"/>
      <c r="E42" s="188"/>
      <c r="F42" s="188"/>
      <c r="G42" s="187"/>
    </row>
    <row r="43" spans="1:7" ht="14.25">
      <c r="A43" s="465" t="s">
        <v>861</v>
      </c>
      <c r="B43" s="465"/>
      <c r="C43" s="192"/>
      <c r="D43" s="190"/>
      <c r="E43" s="193"/>
      <c r="F43" s="193"/>
      <c r="G43" s="192"/>
    </row>
    <row r="44" spans="1:7">
      <c r="A44" s="194"/>
      <c r="B44" s="195"/>
      <c r="C44" s="192"/>
      <c r="D44" s="190"/>
      <c r="E44" s="193"/>
      <c r="F44" s="193"/>
      <c r="G44" s="192"/>
    </row>
    <row r="45" spans="1:7" ht="21.6" customHeight="1" thickBot="1">
      <c r="A45" s="194"/>
      <c r="B45" s="196" t="s">
        <v>28</v>
      </c>
      <c r="C45" s="192"/>
      <c r="D45" s="190"/>
      <c r="E45" s="193"/>
      <c r="F45" s="193"/>
      <c r="G45" s="192"/>
    </row>
    <row r="46" spans="1:7" ht="48.75" thickBot="1">
      <c r="A46" s="197"/>
      <c r="B46" s="198" t="s">
        <v>29</v>
      </c>
      <c r="C46" s="200" t="s">
        <v>863</v>
      </c>
      <c r="D46" s="201" t="s">
        <v>3</v>
      </c>
      <c r="E46" s="202" t="s">
        <v>4</v>
      </c>
      <c r="F46" s="203" t="s">
        <v>859</v>
      </c>
      <c r="G46" s="204" t="s">
        <v>860</v>
      </c>
    </row>
    <row r="47" spans="1:7" ht="15">
      <c r="A47" s="205" t="s">
        <v>32</v>
      </c>
      <c r="B47" s="206" t="s">
        <v>33</v>
      </c>
      <c r="C47" s="209"/>
      <c r="D47" s="210"/>
      <c r="E47" s="211"/>
      <c r="F47" s="211"/>
      <c r="G47" s="212"/>
    </row>
    <row r="48" spans="1:7" ht="15">
      <c r="A48" s="213"/>
      <c r="B48" s="169"/>
      <c r="C48" s="214"/>
      <c r="D48" s="155"/>
      <c r="E48" s="181"/>
      <c r="F48" s="181"/>
      <c r="G48" s="165"/>
    </row>
    <row r="49" spans="1:7" ht="15">
      <c r="A49" s="213" t="s">
        <v>34</v>
      </c>
      <c r="B49" s="215" t="s">
        <v>35</v>
      </c>
      <c r="C49" s="214"/>
      <c r="D49" s="155"/>
      <c r="E49" s="181"/>
      <c r="F49" s="181"/>
      <c r="G49" s="165"/>
    </row>
    <row r="50" spans="1:7" ht="15">
      <c r="A50" s="213"/>
      <c r="B50" s="182" t="s">
        <v>36</v>
      </c>
      <c r="C50" s="214"/>
      <c r="D50" s="155"/>
      <c r="E50" s="181"/>
      <c r="F50" s="181"/>
      <c r="G50" s="165"/>
    </row>
    <row r="51" spans="1:7" ht="15">
      <c r="A51" s="213"/>
      <c r="B51" s="182" t="s">
        <v>37</v>
      </c>
      <c r="C51" s="214"/>
      <c r="D51" s="155"/>
      <c r="E51" s="181"/>
      <c r="F51" s="181"/>
      <c r="G51" s="165"/>
    </row>
    <row r="52" spans="1:7" ht="15">
      <c r="A52" s="213"/>
      <c r="B52" s="182" t="s">
        <v>38</v>
      </c>
      <c r="C52" s="214"/>
      <c r="D52" s="155"/>
      <c r="E52" s="181"/>
      <c r="F52" s="181"/>
      <c r="G52" s="165"/>
    </row>
    <row r="53" spans="1:7" ht="15">
      <c r="A53" s="213"/>
      <c r="B53" s="182" t="s">
        <v>790</v>
      </c>
      <c r="C53" s="214"/>
      <c r="D53" s="155"/>
      <c r="E53" s="181"/>
      <c r="F53" s="181"/>
      <c r="G53" s="165"/>
    </row>
    <row r="54" spans="1:7" ht="15">
      <c r="A54" s="213"/>
      <c r="B54" s="182" t="s">
        <v>39</v>
      </c>
      <c r="C54" s="214"/>
      <c r="D54" s="155"/>
      <c r="E54" s="181"/>
      <c r="F54" s="181"/>
      <c r="G54" s="165"/>
    </row>
    <row r="55" spans="1:7" ht="15">
      <c r="A55" s="213"/>
      <c r="B55" s="182" t="s">
        <v>40</v>
      </c>
      <c r="C55" s="216">
        <v>1.96685</v>
      </c>
      <c r="D55" s="183">
        <v>0.1</v>
      </c>
      <c r="E55" s="216">
        <f>C55*D55</f>
        <v>0.196685</v>
      </c>
      <c r="F55" s="216">
        <f>C55+E55</f>
        <v>2.163535</v>
      </c>
      <c r="G55" s="216">
        <f>F55*115/100</f>
        <v>2.48806525</v>
      </c>
    </row>
    <row r="56" spans="1:7" ht="15">
      <c r="A56" s="213"/>
      <c r="B56" s="182" t="s">
        <v>41</v>
      </c>
      <c r="C56" s="216">
        <v>2.5023991999999997</v>
      </c>
      <c r="D56" s="183">
        <v>0.1</v>
      </c>
      <c r="E56" s="216">
        <f t="shared" ref="E56:E58" si="0">C56*D56</f>
        <v>0.25023992</v>
      </c>
      <c r="F56" s="216">
        <f t="shared" ref="F56:F58" si="1">C56+E56</f>
        <v>2.7526391199999996</v>
      </c>
      <c r="G56" s="216">
        <f t="shared" ref="G56:G58" si="2">F56*115/100</f>
        <v>3.1655349879999992</v>
      </c>
    </row>
    <row r="57" spans="1:7" ht="15">
      <c r="A57" s="213"/>
      <c r="B57" s="182" t="s">
        <v>42</v>
      </c>
      <c r="C57" s="216">
        <v>3.2239359999999997</v>
      </c>
      <c r="D57" s="183">
        <v>0.1</v>
      </c>
      <c r="E57" s="216">
        <f t="shared" si="0"/>
        <v>0.3223936</v>
      </c>
      <c r="F57" s="216">
        <f t="shared" si="1"/>
        <v>3.5463295999999995</v>
      </c>
      <c r="G57" s="216">
        <f t="shared" si="2"/>
        <v>4.0782790399999991</v>
      </c>
    </row>
    <row r="58" spans="1:7" ht="15">
      <c r="A58" s="213"/>
      <c r="B58" s="182" t="s">
        <v>43</v>
      </c>
      <c r="C58" s="216">
        <v>3.8460832000000003</v>
      </c>
      <c r="D58" s="183">
        <v>0.1</v>
      </c>
      <c r="E58" s="216">
        <f t="shared" si="0"/>
        <v>0.38460832000000006</v>
      </c>
      <c r="F58" s="216">
        <f t="shared" si="1"/>
        <v>4.2306915200000006</v>
      </c>
      <c r="G58" s="216">
        <f t="shared" si="2"/>
        <v>4.8652952480000007</v>
      </c>
    </row>
    <row r="59" spans="1:7" ht="15">
      <c r="A59" s="213"/>
      <c r="B59" s="182"/>
      <c r="C59" s="217"/>
      <c r="D59" s="183"/>
      <c r="E59" s="216"/>
      <c r="F59" s="216"/>
      <c r="G59" s="216"/>
    </row>
    <row r="60" spans="1:7" ht="15">
      <c r="A60" s="213" t="s">
        <v>22</v>
      </c>
      <c r="B60" s="215" t="s">
        <v>44</v>
      </c>
      <c r="C60" s="217"/>
      <c r="D60" s="183"/>
      <c r="E60" s="216"/>
      <c r="F60" s="216"/>
      <c r="G60" s="216"/>
    </row>
    <row r="61" spans="1:7" ht="15">
      <c r="A61" s="213"/>
      <c r="B61" s="218"/>
      <c r="C61" s="217"/>
      <c r="D61" s="183"/>
      <c r="E61" s="216"/>
      <c r="F61" s="216"/>
      <c r="G61" s="216"/>
    </row>
    <row r="62" spans="1:7" ht="15">
      <c r="A62" s="213"/>
      <c r="B62" s="182" t="s">
        <v>45</v>
      </c>
      <c r="C62" s="217"/>
      <c r="D62" s="183"/>
      <c r="E62" s="216"/>
      <c r="F62" s="216"/>
      <c r="G62" s="216"/>
    </row>
    <row r="63" spans="1:7" ht="15">
      <c r="A63" s="213"/>
      <c r="B63" s="182" t="s">
        <v>39</v>
      </c>
      <c r="C63" s="217"/>
      <c r="D63" s="183"/>
      <c r="E63" s="216"/>
      <c r="F63" s="216"/>
      <c r="G63" s="216"/>
    </row>
    <row r="64" spans="1:7" ht="15">
      <c r="A64" s="213"/>
      <c r="B64" s="182" t="s">
        <v>40</v>
      </c>
      <c r="C64" s="216">
        <v>1.96685</v>
      </c>
      <c r="D64" s="183">
        <v>0.1</v>
      </c>
      <c r="E64" s="216">
        <f>C64*D64</f>
        <v>0.196685</v>
      </c>
      <c r="F64" s="216">
        <f>C64+E64</f>
        <v>2.163535</v>
      </c>
      <c r="G64" s="216">
        <f>F64*115/100</f>
        <v>2.48806525</v>
      </c>
    </row>
    <row r="65" spans="1:7" ht="15">
      <c r="A65" s="219"/>
      <c r="B65" s="182" t="s">
        <v>41</v>
      </c>
      <c r="C65" s="216">
        <v>2.5023991999999997</v>
      </c>
      <c r="D65" s="183">
        <v>0.1</v>
      </c>
      <c r="E65" s="216">
        <f t="shared" ref="E65:E67" si="3">C65*D65</f>
        <v>0.25023992</v>
      </c>
      <c r="F65" s="216">
        <f t="shared" ref="F65:F67" si="4">C65+E65</f>
        <v>2.7526391199999996</v>
      </c>
      <c r="G65" s="216">
        <f t="shared" ref="G65:G67" si="5">F65*115/100</f>
        <v>3.1655349879999992</v>
      </c>
    </row>
    <row r="66" spans="1:7" ht="15">
      <c r="A66" s="219"/>
      <c r="B66" s="182" t="s">
        <v>42</v>
      </c>
      <c r="C66" s="216">
        <v>3.2239359999999997</v>
      </c>
      <c r="D66" s="183">
        <v>0.1</v>
      </c>
      <c r="E66" s="216">
        <f t="shared" si="3"/>
        <v>0.3223936</v>
      </c>
      <c r="F66" s="216">
        <f t="shared" si="4"/>
        <v>3.5463295999999995</v>
      </c>
      <c r="G66" s="216">
        <f t="shared" si="5"/>
        <v>4.0782790399999991</v>
      </c>
    </row>
    <row r="67" spans="1:7" ht="15">
      <c r="A67" s="219"/>
      <c r="B67" s="182" t="s">
        <v>43</v>
      </c>
      <c r="C67" s="216">
        <v>3.8460832000000003</v>
      </c>
      <c r="D67" s="183">
        <v>0.1</v>
      </c>
      <c r="E67" s="216">
        <f t="shared" si="3"/>
        <v>0.38460832000000006</v>
      </c>
      <c r="F67" s="216">
        <f t="shared" si="4"/>
        <v>4.2306915200000006</v>
      </c>
      <c r="G67" s="216">
        <f t="shared" si="5"/>
        <v>4.8652952480000007</v>
      </c>
    </row>
    <row r="68" spans="1:7" ht="15">
      <c r="A68" s="219"/>
      <c r="B68" s="182"/>
      <c r="C68" s="217"/>
      <c r="D68" s="183"/>
      <c r="E68" s="216"/>
      <c r="F68" s="216"/>
      <c r="G68" s="216"/>
    </row>
    <row r="69" spans="1:7" ht="15">
      <c r="A69" s="213" t="s">
        <v>178</v>
      </c>
      <c r="B69" s="215" t="s">
        <v>92</v>
      </c>
      <c r="C69" s="217"/>
      <c r="D69" s="183"/>
      <c r="E69" s="216"/>
      <c r="F69" s="216"/>
      <c r="G69" s="216"/>
    </row>
    <row r="70" spans="1:7" ht="15">
      <c r="A70" s="213"/>
      <c r="B70" s="182" t="s">
        <v>741</v>
      </c>
      <c r="C70" s="217"/>
      <c r="D70" s="183"/>
      <c r="E70" s="216"/>
      <c r="F70" s="216"/>
      <c r="G70" s="216"/>
    </row>
    <row r="71" spans="1:7" ht="15">
      <c r="A71" s="213"/>
      <c r="B71" s="182" t="s">
        <v>742</v>
      </c>
      <c r="C71" s="217"/>
      <c r="D71" s="183"/>
      <c r="E71" s="216"/>
      <c r="F71" s="216"/>
      <c r="G71" s="216"/>
    </row>
    <row r="72" spans="1:7" ht="15">
      <c r="A72" s="213"/>
      <c r="B72" s="182" t="s">
        <v>160</v>
      </c>
      <c r="C72" s="217"/>
      <c r="D72" s="183"/>
      <c r="E72" s="216"/>
      <c r="F72" s="216"/>
      <c r="G72" s="216"/>
    </row>
    <row r="73" spans="1:7" ht="15">
      <c r="A73" s="213"/>
      <c r="B73" s="182" t="s">
        <v>161</v>
      </c>
      <c r="C73" s="217"/>
      <c r="D73" s="183"/>
      <c r="E73" s="216"/>
      <c r="F73" s="216"/>
      <c r="G73" s="216"/>
    </row>
    <row r="74" spans="1:7" ht="15">
      <c r="A74" s="219"/>
      <c r="B74" s="182" t="s">
        <v>162</v>
      </c>
      <c r="C74" s="165">
        <v>126.3</v>
      </c>
      <c r="D74" s="183"/>
      <c r="E74" s="216">
        <v>0</v>
      </c>
      <c r="F74" s="165">
        <v>126.3</v>
      </c>
      <c r="G74" s="165">
        <f>F74*115/100</f>
        <v>145.245</v>
      </c>
    </row>
    <row r="75" spans="1:7" ht="15">
      <c r="A75" s="219"/>
      <c r="B75" s="182"/>
      <c r="C75" s="214"/>
      <c r="D75" s="183"/>
      <c r="E75" s="181"/>
      <c r="F75" s="181"/>
      <c r="G75" s="165"/>
    </row>
    <row r="76" spans="1:7" ht="30.95" customHeight="1">
      <c r="A76" s="219"/>
      <c r="B76" s="318" t="s">
        <v>892</v>
      </c>
      <c r="C76" s="214"/>
      <c r="D76" s="183"/>
      <c r="E76" s="181"/>
      <c r="F76" s="181"/>
      <c r="G76" s="165"/>
    </row>
    <row r="77" spans="1:7" ht="30.95" customHeight="1">
      <c r="A77" s="219"/>
      <c r="B77" s="318"/>
      <c r="C77" s="214"/>
      <c r="D77" s="183"/>
      <c r="E77" s="181"/>
      <c r="F77" s="181"/>
      <c r="G77" s="165"/>
    </row>
    <row r="78" spans="1:7" ht="30.95" customHeight="1">
      <c r="A78" s="219"/>
      <c r="B78" s="318"/>
      <c r="C78" s="214"/>
      <c r="D78" s="183"/>
      <c r="E78" s="181"/>
      <c r="F78" s="181"/>
      <c r="G78" s="165"/>
    </row>
    <row r="79" spans="1:7" ht="15">
      <c r="A79" s="219"/>
      <c r="B79" s="182"/>
      <c r="C79" s="214"/>
      <c r="D79" s="183"/>
      <c r="E79" s="181"/>
      <c r="F79" s="181"/>
      <c r="G79" s="165"/>
    </row>
    <row r="80" spans="1:7" ht="15">
      <c r="A80" s="219"/>
      <c r="B80" s="182"/>
      <c r="C80" s="214"/>
      <c r="D80" s="183"/>
      <c r="E80" s="181"/>
      <c r="F80" s="181"/>
      <c r="G80" s="165"/>
    </row>
    <row r="81" spans="1:7" ht="15">
      <c r="A81" s="219" t="s">
        <v>862</v>
      </c>
      <c r="B81" s="215" t="s">
        <v>47</v>
      </c>
      <c r="C81" s="214"/>
      <c r="D81" s="183"/>
      <c r="E81" s="181"/>
      <c r="F81" s="181"/>
      <c r="G81" s="165"/>
    </row>
    <row r="82" spans="1:7" ht="15">
      <c r="A82" s="219"/>
      <c r="B82" s="182" t="s">
        <v>48</v>
      </c>
      <c r="C82" s="214"/>
      <c r="D82" s="183"/>
      <c r="E82" s="181"/>
      <c r="F82" s="181"/>
      <c r="G82" s="165"/>
    </row>
    <row r="83" spans="1:7" ht="15">
      <c r="A83" s="219"/>
      <c r="B83" s="182" t="s">
        <v>49</v>
      </c>
      <c r="C83" s="214"/>
      <c r="D83" s="183"/>
      <c r="E83" s="181"/>
      <c r="F83" s="181"/>
      <c r="G83" s="165"/>
    </row>
    <row r="84" spans="1:7" ht="15">
      <c r="A84" s="219"/>
      <c r="B84" s="182" t="s">
        <v>50</v>
      </c>
      <c r="C84" s="214"/>
      <c r="D84" s="183"/>
      <c r="E84" s="181"/>
      <c r="F84" s="181"/>
      <c r="G84" s="165"/>
    </row>
    <row r="85" spans="1:7" ht="15">
      <c r="A85" s="219"/>
      <c r="B85" s="182" t="s">
        <v>51</v>
      </c>
      <c r="C85" s="214"/>
      <c r="D85" s="183"/>
      <c r="E85" s="181"/>
      <c r="F85" s="181"/>
      <c r="G85" s="165"/>
    </row>
    <row r="86" spans="1:7" ht="15">
      <c r="A86" s="219"/>
      <c r="B86" s="182" t="s">
        <v>52</v>
      </c>
      <c r="C86" s="214"/>
      <c r="D86" s="183"/>
      <c r="E86" s="181"/>
      <c r="F86" s="181"/>
      <c r="G86" s="165"/>
    </row>
    <row r="87" spans="1:7" ht="15">
      <c r="A87" s="219"/>
      <c r="B87" s="182" t="s">
        <v>53</v>
      </c>
      <c r="C87" s="214"/>
      <c r="D87" s="183"/>
      <c r="E87" s="181"/>
      <c r="F87" s="181"/>
      <c r="G87" s="165"/>
    </row>
    <row r="88" spans="1:7" ht="15">
      <c r="A88" s="219"/>
      <c r="B88" s="182" t="s">
        <v>54</v>
      </c>
      <c r="C88" s="214"/>
      <c r="D88" s="183"/>
      <c r="E88" s="181"/>
      <c r="F88" s="181"/>
      <c r="G88" s="165"/>
    </row>
    <row r="89" spans="1:7" ht="15">
      <c r="A89" s="219"/>
      <c r="B89" s="182" t="s">
        <v>55</v>
      </c>
      <c r="C89" s="214"/>
      <c r="D89" s="183"/>
      <c r="E89" s="181"/>
      <c r="F89" s="181"/>
      <c r="G89" s="165"/>
    </row>
    <row r="90" spans="1:7" ht="15">
      <c r="A90" s="219"/>
      <c r="B90" s="182" t="s">
        <v>56</v>
      </c>
      <c r="C90" s="214"/>
      <c r="D90" s="183"/>
      <c r="E90" s="181"/>
      <c r="F90" s="181"/>
      <c r="G90" s="165"/>
    </row>
    <row r="91" spans="1:7" ht="15">
      <c r="A91" s="219"/>
      <c r="B91" s="182" t="s">
        <v>57</v>
      </c>
      <c r="C91" s="165">
        <v>1501.1791600000001</v>
      </c>
      <c r="D91" s="183">
        <v>0.1</v>
      </c>
      <c r="E91" s="165">
        <f>C91*D91</f>
        <v>150.11791600000001</v>
      </c>
      <c r="F91" s="165">
        <f>C91+E91</f>
        <v>1651.2970760000001</v>
      </c>
      <c r="G91" s="165">
        <f>F91*115/100</f>
        <v>1898.9916374000002</v>
      </c>
    </row>
    <row r="92" spans="1:7" ht="15">
      <c r="A92" s="219"/>
      <c r="B92" s="182"/>
      <c r="C92" s="214"/>
      <c r="D92" s="183"/>
      <c r="E92" s="181"/>
      <c r="F92" s="181"/>
      <c r="G92" s="165"/>
    </row>
    <row r="93" spans="1:7" ht="15">
      <c r="A93" s="219"/>
      <c r="B93" s="182" t="s">
        <v>791</v>
      </c>
      <c r="C93" s="214"/>
      <c r="D93" s="183"/>
      <c r="E93" s="181"/>
      <c r="F93" s="181"/>
      <c r="G93" s="165"/>
    </row>
    <row r="94" spans="1:7" ht="15">
      <c r="A94" s="219"/>
      <c r="B94" s="182" t="s">
        <v>58</v>
      </c>
      <c r="C94" s="214"/>
      <c r="D94" s="183"/>
      <c r="E94" s="181"/>
      <c r="F94" s="181"/>
      <c r="G94" s="165"/>
    </row>
    <row r="95" spans="1:7" ht="15">
      <c r="A95" s="219"/>
      <c r="B95" s="182" t="s">
        <v>59</v>
      </c>
      <c r="C95" s="214"/>
      <c r="D95" s="183"/>
      <c r="E95" s="181"/>
      <c r="F95" s="181"/>
      <c r="G95" s="165"/>
    </row>
    <row r="96" spans="1:7" ht="15">
      <c r="A96" s="219"/>
      <c r="B96" s="182"/>
      <c r="C96" s="214"/>
      <c r="D96" s="183"/>
      <c r="E96" s="181"/>
      <c r="F96" s="181"/>
      <c r="G96" s="165"/>
    </row>
    <row r="97" spans="1:7" ht="15">
      <c r="A97" s="219"/>
      <c r="B97" s="182" t="s">
        <v>902</v>
      </c>
      <c r="C97" s="220">
        <v>4490.1232799999998</v>
      </c>
      <c r="D97" s="183">
        <v>0.1</v>
      </c>
      <c r="E97" s="220">
        <f>C97*D97</f>
        <v>449.01232800000002</v>
      </c>
      <c r="F97" s="220">
        <f>C97+E97</f>
        <v>4939.1356079999996</v>
      </c>
      <c r="G97" s="220">
        <f>F97*115/100</f>
        <v>5680.0059491999991</v>
      </c>
    </row>
    <row r="98" spans="1:7" ht="15">
      <c r="A98" s="219"/>
      <c r="B98" s="182" t="s">
        <v>901</v>
      </c>
      <c r="C98" s="216">
        <v>3.8242355999999997</v>
      </c>
      <c r="D98" s="183">
        <v>0.1</v>
      </c>
      <c r="E98" s="216">
        <f t="shared" ref="E98:E101" si="6">C98*D98</f>
        <v>0.38242356</v>
      </c>
      <c r="F98" s="216">
        <f t="shared" ref="F98:F101" si="7">C98+E98</f>
        <v>4.2066591600000001</v>
      </c>
      <c r="G98" s="216">
        <f t="shared" ref="G98:G101" si="8">F98*115/100</f>
        <v>4.8376580339999995</v>
      </c>
    </row>
    <row r="99" spans="1:7" ht="15">
      <c r="A99" s="219"/>
      <c r="B99" s="221" t="s">
        <v>60</v>
      </c>
      <c r="C99" s="220">
        <v>1501.1791600000001</v>
      </c>
      <c r="D99" s="183">
        <v>0.1</v>
      </c>
      <c r="E99" s="220">
        <f t="shared" si="6"/>
        <v>150.11791600000001</v>
      </c>
      <c r="F99" s="220">
        <f t="shared" si="7"/>
        <v>1651.2970760000001</v>
      </c>
      <c r="G99" s="220">
        <f t="shared" si="8"/>
        <v>1898.9916374000002</v>
      </c>
    </row>
    <row r="100" spans="1:7" ht="15">
      <c r="A100" s="219"/>
      <c r="B100" s="221" t="s">
        <v>900</v>
      </c>
      <c r="C100" s="217">
        <v>3.3674736000000003</v>
      </c>
      <c r="D100" s="183">
        <v>0.1</v>
      </c>
      <c r="E100" s="216">
        <f t="shared" si="6"/>
        <v>0.33674736000000005</v>
      </c>
      <c r="F100" s="216">
        <f t="shared" si="7"/>
        <v>3.7042209600000002</v>
      </c>
      <c r="G100" s="216">
        <f t="shared" si="8"/>
        <v>4.2598541040000004</v>
      </c>
    </row>
    <row r="101" spans="1:7" ht="15">
      <c r="A101" s="219"/>
      <c r="B101" s="221" t="s">
        <v>797</v>
      </c>
      <c r="C101" s="319">
        <v>1262.4177200000001</v>
      </c>
      <c r="D101" s="183">
        <v>0.1</v>
      </c>
      <c r="E101" s="220">
        <f t="shared" si="6"/>
        <v>126.24177200000003</v>
      </c>
      <c r="F101" s="220">
        <f t="shared" si="7"/>
        <v>1388.6594920000002</v>
      </c>
      <c r="G101" s="220">
        <f t="shared" si="8"/>
        <v>1596.9584158000005</v>
      </c>
    </row>
    <row r="102" spans="1:7" ht="15">
      <c r="A102" s="219"/>
      <c r="B102" s="169"/>
      <c r="C102" s="214"/>
      <c r="D102" s="183"/>
      <c r="E102" s="165"/>
      <c r="F102" s="165"/>
      <c r="G102" s="165"/>
    </row>
    <row r="103" spans="1:7" ht="15">
      <c r="A103" s="219"/>
      <c r="B103" s="169"/>
      <c r="C103" s="214"/>
      <c r="D103" s="183"/>
      <c r="E103" s="181"/>
      <c r="F103" s="181"/>
      <c r="G103" s="165"/>
    </row>
    <row r="104" spans="1:7" ht="15">
      <c r="A104" s="222" t="s">
        <v>61</v>
      </c>
      <c r="B104" s="182" t="s">
        <v>62</v>
      </c>
      <c r="C104" s="214"/>
      <c r="D104" s="183"/>
      <c r="E104" s="181"/>
      <c r="F104" s="181"/>
      <c r="G104" s="165"/>
    </row>
    <row r="105" spans="1:7" ht="15">
      <c r="A105" s="222"/>
      <c r="B105" s="182" t="s">
        <v>63</v>
      </c>
      <c r="C105" s="214"/>
      <c r="D105" s="183"/>
      <c r="E105" s="181"/>
      <c r="F105" s="181"/>
      <c r="G105" s="165"/>
    </row>
    <row r="106" spans="1:7" ht="15">
      <c r="A106" s="222"/>
      <c r="B106" s="182" t="s">
        <v>64</v>
      </c>
      <c r="C106" s="214"/>
      <c r="D106" s="183"/>
      <c r="E106" s="181"/>
      <c r="F106" s="181"/>
      <c r="G106" s="165"/>
    </row>
    <row r="107" spans="1:7" ht="15">
      <c r="A107" s="222"/>
      <c r="B107" s="182" t="s">
        <v>65</v>
      </c>
      <c r="C107" s="214"/>
      <c r="D107" s="183"/>
      <c r="E107" s="181"/>
      <c r="F107" s="181"/>
      <c r="G107" s="165"/>
    </row>
    <row r="108" spans="1:7" ht="15">
      <c r="A108" s="222"/>
      <c r="B108" s="182" t="s">
        <v>66</v>
      </c>
      <c r="C108" s="214"/>
      <c r="D108" s="183"/>
      <c r="E108" s="181"/>
      <c r="F108" s="181"/>
      <c r="G108" s="165"/>
    </row>
    <row r="109" spans="1:7" ht="15">
      <c r="A109" s="222"/>
      <c r="B109" s="182" t="s">
        <v>67</v>
      </c>
      <c r="C109" s="214"/>
      <c r="D109" s="183"/>
      <c r="E109" s="181"/>
      <c r="F109" s="181"/>
      <c r="G109" s="165"/>
    </row>
    <row r="110" spans="1:7" ht="15">
      <c r="A110" s="222"/>
      <c r="B110" s="182" t="s">
        <v>68</v>
      </c>
      <c r="C110" s="214"/>
      <c r="D110" s="183"/>
      <c r="E110" s="181"/>
      <c r="F110" s="181"/>
      <c r="G110" s="165"/>
    </row>
    <row r="111" spans="1:7" ht="15">
      <c r="A111" s="222"/>
      <c r="B111" s="182" t="s">
        <v>69</v>
      </c>
      <c r="C111" s="214"/>
      <c r="D111" s="183"/>
      <c r="E111" s="181"/>
      <c r="F111" s="181"/>
      <c r="G111" s="165"/>
    </row>
    <row r="112" spans="1:7" ht="15">
      <c r="A112" s="222"/>
      <c r="B112" s="182"/>
      <c r="C112" s="214"/>
      <c r="D112" s="183"/>
      <c r="E112" s="181"/>
      <c r="F112" s="181"/>
      <c r="G112" s="165"/>
    </row>
    <row r="113" spans="1:7" ht="15">
      <c r="A113" s="222" t="s">
        <v>70</v>
      </c>
      <c r="B113" s="182" t="s">
        <v>71</v>
      </c>
      <c r="C113" s="214"/>
      <c r="D113" s="183"/>
      <c r="E113" s="181"/>
      <c r="F113" s="181"/>
      <c r="G113" s="165"/>
    </row>
    <row r="114" spans="1:7" ht="15">
      <c r="A114" s="222"/>
      <c r="B114" s="182" t="s">
        <v>72</v>
      </c>
      <c r="C114" s="214"/>
      <c r="D114" s="183"/>
      <c r="E114" s="181"/>
      <c r="F114" s="181"/>
      <c r="G114" s="165"/>
    </row>
    <row r="115" spans="1:7" ht="15">
      <c r="A115" s="222"/>
      <c r="B115" s="182" t="s">
        <v>73</v>
      </c>
      <c r="C115" s="214"/>
      <c r="D115" s="183"/>
      <c r="E115" s="181"/>
      <c r="F115" s="181"/>
      <c r="G115" s="165"/>
    </row>
    <row r="116" spans="1:7" ht="15">
      <c r="A116" s="222"/>
      <c r="B116" s="182" t="s">
        <v>74</v>
      </c>
      <c r="C116" s="214"/>
      <c r="D116" s="183"/>
      <c r="E116" s="181"/>
      <c r="F116" s="181"/>
      <c r="G116" s="165"/>
    </row>
    <row r="117" spans="1:7" ht="15">
      <c r="A117" s="222"/>
      <c r="B117" s="182"/>
      <c r="C117" s="214"/>
      <c r="D117" s="183"/>
      <c r="E117" s="181"/>
      <c r="F117" s="181"/>
      <c r="G117" s="165"/>
    </row>
    <row r="118" spans="1:7" ht="15">
      <c r="A118" s="222" t="s">
        <v>75</v>
      </c>
      <c r="B118" s="182" t="s">
        <v>76</v>
      </c>
      <c r="C118" s="214"/>
      <c r="D118" s="183"/>
      <c r="E118" s="181"/>
      <c r="F118" s="181"/>
      <c r="G118" s="165"/>
    </row>
    <row r="119" spans="1:7" ht="15">
      <c r="A119" s="222"/>
      <c r="B119" s="182" t="s">
        <v>77</v>
      </c>
      <c r="C119" s="214"/>
      <c r="D119" s="183"/>
      <c r="E119" s="181"/>
      <c r="F119" s="181"/>
      <c r="G119" s="165"/>
    </row>
    <row r="120" spans="1:7" ht="15">
      <c r="A120" s="222"/>
      <c r="B120" s="182"/>
      <c r="C120" s="214"/>
      <c r="D120" s="183"/>
      <c r="E120" s="181"/>
      <c r="F120" s="181"/>
      <c r="G120" s="165"/>
    </row>
    <row r="121" spans="1:7" ht="15">
      <c r="A121" s="222" t="s">
        <v>78</v>
      </c>
      <c r="B121" s="182" t="s">
        <v>79</v>
      </c>
      <c r="C121" s="214"/>
      <c r="D121" s="183"/>
      <c r="E121" s="181"/>
      <c r="F121" s="181"/>
      <c r="G121" s="165"/>
    </row>
    <row r="122" spans="1:7" ht="15">
      <c r="A122" s="222"/>
      <c r="B122" s="182" t="s">
        <v>80</v>
      </c>
      <c r="C122" s="214"/>
      <c r="D122" s="183"/>
      <c r="E122" s="181"/>
      <c r="F122" s="181"/>
      <c r="G122" s="165"/>
    </row>
    <row r="123" spans="1:7" ht="15">
      <c r="A123" s="222"/>
      <c r="B123" s="182" t="s">
        <v>81</v>
      </c>
      <c r="C123" s="214"/>
      <c r="D123" s="183"/>
      <c r="E123" s="181"/>
      <c r="F123" s="181"/>
      <c r="G123" s="165"/>
    </row>
    <row r="124" spans="1:7" ht="15">
      <c r="A124" s="222"/>
      <c r="B124" s="182" t="s">
        <v>82</v>
      </c>
      <c r="C124" s="214"/>
      <c r="D124" s="183"/>
      <c r="E124" s="181"/>
      <c r="F124" s="181"/>
      <c r="G124" s="165"/>
    </row>
    <row r="125" spans="1:7" ht="15">
      <c r="A125" s="222"/>
      <c r="B125" s="182" t="s">
        <v>83</v>
      </c>
      <c r="C125" s="214"/>
      <c r="D125" s="183"/>
      <c r="E125" s="181"/>
      <c r="F125" s="181"/>
      <c r="G125" s="165"/>
    </row>
    <row r="126" spans="1:7" ht="15">
      <c r="A126" s="223"/>
      <c r="B126" s="182"/>
      <c r="C126" s="214"/>
      <c r="D126" s="183"/>
      <c r="E126" s="181"/>
      <c r="F126" s="181"/>
      <c r="G126" s="165"/>
    </row>
    <row r="127" spans="1:7" ht="15">
      <c r="A127" s="223"/>
      <c r="B127" s="182"/>
      <c r="C127" s="165"/>
      <c r="D127" s="183"/>
      <c r="E127" s="181"/>
      <c r="F127" s="181"/>
      <c r="G127" s="165"/>
    </row>
    <row r="128" spans="1:7" ht="15">
      <c r="A128" s="465" t="s">
        <v>645</v>
      </c>
      <c r="B128" s="465"/>
      <c r="C128" s="187"/>
      <c r="D128" s="224"/>
      <c r="E128" s="188"/>
      <c r="F128" s="188"/>
      <c r="G128" s="187"/>
    </row>
    <row r="129" spans="1:7" ht="15">
      <c r="A129" s="465" t="s">
        <v>861</v>
      </c>
      <c r="B129" s="465"/>
      <c r="C129" s="187"/>
      <c r="D129" s="224"/>
      <c r="E129" s="188"/>
      <c r="F129" s="188"/>
      <c r="G129" s="187"/>
    </row>
    <row r="130" spans="1:7" ht="15.75" thickBot="1">
      <c r="A130" s="225"/>
      <c r="B130" s="226"/>
      <c r="C130" s="187"/>
      <c r="D130" s="224"/>
      <c r="E130" s="188"/>
      <c r="F130" s="188"/>
      <c r="G130" s="187"/>
    </row>
    <row r="131" spans="1:7" ht="48.75" thickBot="1">
      <c r="A131" s="227"/>
      <c r="B131" s="198" t="s">
        <v>29</v>
      </c>
      <c r="C131" s="200" t="s">
        <v>863</v>
      </c>
      <c r="D131" s="228" t="s">
        <v>3</v>
      </c>
      <c r="E131" s="202" t="s">
        <v>4</v>
      </c>
      <c r="F131" s="203" t="s">
        <v>859</v>
      </c>
      <c r="G131" s="204" t="s">
        <v>860</v>
      </c>
    </row>
    <row r="132" spans="1:7" ht="15">
      <c r="A132" s="229" t="s">
        <v>273</v>
      </c>
      <c r="B132" s="230" t="s">
        <v>85</v>
      </c>
      <c r="C132" s="231"/>
      <c r="D132" s="232"/>
      <c r="E132" s="211"/>
      <c r="F132" s="211"/>
      <c r="G132" s="212"/>
    </row>
    <row r="133" spans="1:7" ht="15">
      <c r="A133" s="222"/>
      <c r="B133" s="182" t="s">
        <v>86</v>
      </c>
      <c r="C133" s="165"/>
      <c r="D133" s="183"/>
      <c r="E133" s="181"/>
      <c r="F133" s="181"/>
      <c r="G133" s="165"/>
    </row>
    <row r="134" spans="1:7" ht="15">
      <c r="A134" s="222"/>
      <c r="B134" s="233" t="s">
        <v>87</v>
      </c>
      <c r="C134" s="220">
        <v>4490.1232799999998</v>
      </c>
      <c r="D134" s="183">
        <v>0.1</v>
      </c>
      <c r="E134" s="220">
        <f>C134*D134</f>
        <v>449.01232800000002</v>
      </c>
      <c r="F134" s="220">
        <f>C134+E134</f>
        <v>4939.1356079999996</v>
      </c>
      <c r="G134" s="220">
        <f>F134*115/100</f>
        <v>5680.0059491999991</v>
      </c>
    </row>
    <row r="135" spans="1:7" ht="15">
      <c r="A135" s="222"/>
      <c r="B135" s="182" t="s">
        <v>792</v>
      </c>
      <c r="C135" s="165"/>
      <c r="D135" s="183"/>
      <c r="E135" s="181"/>
      <c r="F135" s="181"/>
      <c r="G135" s="165"/>
    </row>
    <row r="136" spans="1:7" ht="15">
      <c r="A136" s="222"/>
      <c r="B136" s="182" t="s">
        <v>88</v>
      </c>
      <c r="C136" s="165"/>
      <c r="D136" s="183"/>
      <c r="E136" s="181"/>
      <c r="F136" s="181"/>
      <c r="G136" s="165"/>
    </row>
    <row r="137" spans="1:7" ht="15">
      <c r="A137" s="222"/>
      <c r="B137" s="182" t="s">
        <v>89</v>
      </c>
      <c r="C137" s="165"/>
      <c r="D137" s="183"/>
      <c r="E137" s="181"/>
      <c r="F137" s="181"/>
      <c r="G137" s="165"/>
    </row>
    <row r="138" spans="1:7" ht="15">
      <c r="A138" s="222"/>
      <c r="B138" s="182"/>
      <c r="C138" s="165"/>
      <c r="D138" s="183"/>
      <c r="E138" s="181"/>
      <c r="F138" s="181"/>
      <c r="G138" s="165"/>
    </row>
    <row r="139" spans="1:7" ht="15">
      <c r="A139" s="234" t="s">
        <v>864</v>
      </c>
      <c r="B139" s="215" t="s">
        <v>91</v>
      </c>
      <c r="C139" s="165"/>
      <c r="D139" s="183"/>
      <c r="E139" s="181"/>
      <c r="F139" s="181"/>
      <c r="G139" s="165"/>
    </row>
    <row r="140" spans="1:7" ht="15">
      <c r="A140" s="235"/>
      <c r="B140" s="215"/>
      <c r="C140" s="165"/>
      <c r="D140" s="183"/>
      <c r="E140" s="181"/>
      <c r="F140" s="181"/>
      <c r="G140" s="165"/>
    </row>
    <row r="141" spans="1:7" ht="15">
      <c r="A141" s="236"/>
      <c r="B141" s="182" t="s">
        <v>92</v>
      </c>
      <c r="C141" s="165">
        <v>5309.1705599999996</v>
      </c>
      <c r="D141" s="183">
        <v>0.1</v>
      </c>
      <c r="E141" s="165">
        <f>C141*D141</f>
        <v>530.917056</v>
      </c>
      <c r="F141" s="165">
        <f>C141+E141</f>
        <v>5840.0876159999998</v>
      </c>
      <c r="G141" s="165">
        <f>F141*115/100</f>
        <v>6716.1007583999999</v>
      </c>
    </row>
    <row r="142" spans="1:7" ht="15">
      <c r="A142" s="222"/>
      <c r="B142" s="182" t="s">
        <v>898</v>
      </c>
      <c r="C142" s="216">
        <v>1.6550971999999999</v>
      </c>
      <c r="D142" s="183">
        <v>0.1</v>
      </c>
      <c r="E142" s="247">
        <f t="shared" ref="E142:E143" si="9">C142*D142</f>
        <v>0.16550972</v>
      </c>
      <c r="F142" s="247">
        <f t="shared" ref="F142:F143" si="10">C142+E142</f>
        <v>1.8206069199999999</v>
      </c>
      <c r="G142" s="247">
        <f t="shared" ref="G142:G143" si="11">F142*115/100</f>
        <v>2.0936979579999999</v>
      </c>
    </row>
    <row r="143" spans="1:7" ht="15">
      <c r="A143" s="222"/>
      <c r="B143" s="182" t="s">
        <v>899</v>
      </c>
      <c r="C143" s="165">
        <v>433.92955999999998</v>
      </c>
      <c r="D143" s="183">
        <v>0.1</v>
      </c>
      <c r="E143" s="165">
        <f t="shared" si="9"/>
        <v>43.392955999999998</v>
      </c>
      <c r="F143" s="165">
        <f t="shared" si="10"/>
        <v>477.32251599999995</v>
      </c>
      <c r="G143" s="165">
        <f t="shared" si="11"/>
        <v>548.92089339999995</v>
      </c>
    </row>
    <row r="144" spans="1:7" ht="15">
      <c r="A144" s="222"/>
      <c r="B144" s="182" t="s">
        <v>93</v>
      </c>
      <c r="C144" s="165"/>
      <c r="D144" s="183"/>
      <c r="E144" s="181"/>
      <c r="F144" s="181"/>
      <c r="G144" s="165"/>
    </row>
    <row r="145" spans="1:7" ht="15">
      <c r="A145" s="222"/>
      <c r="B145" s="182" t="s">
        <v>94</v>
      </c>
      <c r="C145" s="165"/>
      <c r="D145" s="183"/>
      <c r="E145" s="181"/>
      <c r="F145" s="181"/>
      <c r="G145" s="165"/>
    </row>
    <row r="146" spans="1:7" ht="15">
      <c r="A146" s="222"/>
      <c r="B146" s="182"/>
      <c r="C146" s="165"/>
      <c r="D146" s="183"/>
      <c r="E146" s="181"/>
      <c r="F146" s="181"/>
      <c r="G146" s="165"/>
    </row>
    <row r="147" spans="1:7" ht="15">
      <c r="A147" s="234" t="s">
        <v>103</v>
      </c>
      <c r="B147" s="215" t="s">
        <v>96</v>
      </c>
      <c r="C147" s="165"/>
      <c r="D147" s="183"/>
      <c r="E147" s="181"/>
      <c r="F147" s="181"/>
      <c r="G147" s="165"/>
    </row>
    <row r="148" spans="1:7" ht="50.45" customHeight="1">
      <c r="A148" s="222"/>
      <c r="B148" s="237" t="s">
        <v>97</v>
      </c>
      <c r="C148" s="165"/>
      <c r="D148" s="183"/>
      <c r="E148" s="181"/>
      <c r="F148" s="181"/>
      <c r="G148" s="165"/>
    </row>
    <row r="149" spans="1:7" ht="15">
      <c r="A149" s="222"/>
      <c r="B149" s="182" t="s">
        <v>98</v>
      </c>
      <c r="C149" s="165"/>
      <c r="D149" s="183"/>
      <c r="E149" s="181"/>
      <c r="F149" s="181"/>
      <c r="G149" s="165"/>
    </row>
    <row r="150" spans="1:7" ht="15">
      <c r="A150" s="222"/>
      <c r="B150" s="182" t="s">
        <v>99</v>
      </c>
      <c r="C150" s="165"/>
      <c r="D150" s="183"/>
      <c r="E150" s="181"/>
      <c r="F150" s="181"/>
      <c r="G150" s="165"/>
    </row>
    <row r="151" spans="1:7" ht="15">
      <c r="A151" s="222"/>
      <c r="B151" s="182" t="s">
        <v>100</v>
      </c>
      <c r="C151" s="165"/>
      <c r="D151" s="183"/>
      <c r="E151" s="181"/>
      <c r="F151" s="181"/>
      <c r="G151" s="165"/>
    </row>
    <row r="152" spans="1:7" ht="15">
      <c r="A152" s="222"/>
      <c r="B152" s="182"/>
      <c r="C152" s="165"/>
      <c r="D152" s="183"/>
      <c r="E152" s="181"/>
      <c r="F152" s="181"/>
      <c r="G152" s="165"/>
    </row>
    <row r="153" spans="1:7" ht="15">
      <c r="A153" s="234"/>
      <c r="B153" s="182" t="s">
        <v>101</v>
      </c>
      <c r="C153" s="165">
        <v>3847.5804891665202</v>
      </c>
      <c r="D153" s="183">
        <v>0.1</v>
      </c>
      <c r="E153" s="165">
        <f>C153*D153</f>
        <v>384.75804891665206</v>
      </c>
      <c r="F153" s="165">
        <f>C153+E153</f>
        <v>4232.3385380831724</v>
      </c>
      <c r="G153" s="165">
        <f>F153*115/100</f>
        <v>4867.1893187956484</v>
      </c>
    </row>
    <row r="154" spans="1:7" ht="15">
      <c r="A154" s="222"/>
      <c r="B154" s="182" t="s">
        <v>102</v>
      </c>
      <c r="C154" s="165">
        <v>5778.1117716701201</v>
      </c>
      <c r="D154" s="183">
        <v>0.1</v>
      </c>
      <c r="E154" s="165">
        <f>C154*D154</f>
        <v>577.81117716701203</v>
      </c>
      <c r="F154" s="165">
        <f>C154+E154</f>
        <v>6355.922948837132</v>
      </c>
      <c r="G154" s="165">
        <f>F154*115/100</f>
        <v>7309.3113911627024</v>
      </c>
    </row>
    <row r="155" spans="1:7" ht="15">
      <c r="A155" s="222"/>
      <c r="B155" s="182"/>
      <c r="C155" s="165"/>
      <c r="D155" s="183"/>
      <c r="E155" s="181"/>
      <c r="F155" s="181"/>
      <c r="G155" s="165"/>
    </row>
    <row r="156" spans="1:7" ht="15">
      <c r="A156" s="222"/>
      <c r="B156" s="182"/>
      <c r="C156" s="165"/>
      <c r="D156" s="183"/>
      <c r="E156" s="181"/>
      <c r="F156" s="181"/>
      <c r="G156" s="165"/>
    </row>
    <row r="157" spans="1:7" ht="15">
      <c r="A157" s="234" t="s">
        <v>122</v>
      </c>
      <c r="B157" s="215" t="s">
        <v>104</v>
      </c>
      <c r="C157" s="165"/>
      <c r="D157" s="183"/>
      <c r="E157" s="181"/>
      <c r="F157" s="181"/>
      <c r="G157" s="165"/>
    </row>
    <row r="158" spans="1:7" ht="15">
      <c r="A158" s="222"/>
      <c r="B158" s="233" t="s">
        <v>105</v>
      </c>
      <c r="C158" s="165"/>
      <c r="D158" s="183"/>
      <c r="E158" s="181"/>
      <c r="F158" s="181"/>
      <c r="G158" s="165"/>
    </row>
    <row r="159" spans="1:7" ht="15">
      <c r="A159" s="222"/>
      <c r="B159" s="233" t="s">
        <v>106</v>
      </c>
      <c r="C159" s="165"/>
      <c r="D159" s="183"/>
      <c r="E159" s="181"/>
      <c r="F159" s="181"/>
      <c r="G159" s="165"/>
    </row>
    <row r="160" spans="1:7" ht="15">
      <c r="A160" s="222"/>
      <c r="B160" s="182" t="s">
        <v>107</v>
      </c>
      <c r="C160" s="165">
        <v>5107.09730958404</v>
      </c>
      <c r="D160" s="183"/>
      <c r="E160" s="165">
        <f>C160*D160</f>
        <v>0</v>
      </c>
      <c r="F160" s="165">
        <f>C160+E160</f>
        <v>5107.09730958404</v>
      </c>
      <c r="G160" s="165">
        <f>F160*115/100</f>
        <v>5873.1619060216462</v>
      </c>
    </row>
    <row r="161" spans="1:7" ht="15">
      <c r="A161" s="222"/>
      <c r="B161" s="182" t="s">
        <v>108</v>
      </c>
      <c r="C161" s="165"/>
      <c r="D161" s="183"/>
      <c r="E161" s="181"/>
      <c r="F161" s="181"/>
      <c r="G161" s="165"/>
    </row>
    <row r="162" spans="1:7" ht="15">
      <c r="A162" s="222"/>
      <c r="B162" s="182" t="s">
        <v>109</v>
      </c>
      <c r="C162" s="165"/>
      <c r="D162" s="183"/>
      <c r="E162" s="181"/>
      <c r="F162" s="181"/>
      <c r="G162" s="165"/>
    </row>
    <row r="163" spans="1:7" ht="15">
      <c r="A163" s="222"/>
      <c r="B163" s="182" t="s">
        <v>110</v>
      </c>
      <c r="C163" s="165">
        <v>5107.09730958404</v>
      </c>
      <c r="D163" s="183"/>
      <c r="E163" s="165">
        <f>C163*D163</f>
        <v>0</v>
      </c>
      <c r="F163" s="165">
        <f>C163+E163</f>
        <v>5107.09730958404</v>
      </c>
      <c r="G163" s="165">
        <f>F163*115/100</f>
        <v>5873.1619060216462</v>
      </c>
    </row>
    <row r="164" spans="1:7" ht="15">
      <c r="A164" s="222"/>
      <c r="B164" s="215" t="s">
        <v>111</v>
      </c>
      <c r="C164" s="165"/>
      <c r="D164" s="183"/>
      <c r="E164" s="181"/>
      <c r="F164" s="181"/>
      <c r="G164" s="165">
        <f>F164*115/100</f>
        <v>0</v>
      </c>
    </row>
    <row r="165" spans="1:7" ht="15">
      <c r="A165" s="222"/>
      <c r="B165" s="182" t="s">
        <v>112</v>
      </c>
      <c r="C165" s="165">
        <v>7405.2910988968579</v>
      </c>
      <c r="D165" s="183"/>
      <c r="E165" s="165">
        <f>C165*D165</f>
        <v>0</v>
      </c>
      <c r="F165" s="165">
        <f>C165+E165</f>
        <v>7405.2910988968579</v>
      </c>
      <c r="G165" s="165">
        <f>F165*115/100</f>
        <v>8516.0847637313855</v>
      </c>
    </row>
    <row r="166" spans="1:7" ht="15">
      <c r="A166" s="222"/>
      <c r="B166" s="182" t="s">
        <v>113</v>
      </c>
      <c r="C166" s="165">
        <v>7405.2910988968579</v>
      </c>
      <c r="D166" s="183"/>
      <c r="E166" s="165">
        <f>C166*D166</f>
        <v>0</v>
      </c>
      <c r="F166" s="165">
        <f>C166+E166</f>
        <v>7405.2910988968579</v>
      </c>
      <c r="G166" s="165">
        <f>F166*115/100</f>
        <v>8516.0847637313855</v>
      </c>
    </row>
    <row r="167" spans="1:7" ht="15">
      <c r="A167" s="222"/>
      <c r="B167" s="182" t="s">
        <v>114</v>
      </c>
      <c r="C167" s="165"/>
      <c r="D167" s="183"/>
      <c r="E167" s="181"/>
      <c r="F167" s="181"/>
      <c r="G167" s="165"/>
    </row>
    <row r="168" spans="1:7" ht="15">
      <c r="A168" s="222"/>
      <c r="B168" s="182" t="s">
        <v>115</v>
      </c>
      <c r="C168" s="165"/>
      <c r="D168" s="183"/>
      <c r="E168" s="181"/>
      <c r="F168" s="181"/>
      <c r="G168" s="165"/>
    </row>
    <row r="169" spans="1:7" ht="15">
      <c r="A169" s="222"/>
      <c r="B169" s="182" t="s">
        <v>116</v>
      </c>
      <c r="C169" s="165"/>
      <c r="D169" s="183"/>
      <c r="E169" s="181"/>
      <c r="F169" s="181"/>
      <c r="G169" s="165"/>
    </row>
    <row r="170" spans="1:7" ht="15">
      <c r="A170" s="222"/>
      <c r="B170" s="238" t="s">
        <v>117</v>
      </c>
      <c r="C170" s="165"/>
      <c r="D170" s="183"/>
      <c r="E170" s="181"/>
      <c r="F170" s="181"/>
      <c r="G170" s="165"/>
    </row>
    <row r="171" spans="1:7" ht="15">
      <c r="A171" s="239"/>
      <c r="B171" s="240" t="s">
        <v>118</v>
      </c>
      <c r="C171" s="165"/>
      <c r="D171" s="183"/>
      <c r="E171" s="181"/>
      <c r="F171" s="181"/>
      <c r="G171" s="165"/>
    </row>
    <row r="172" spans="1:7" ht="15">
      <c r="A172" s="239"/>
      <c r="B172" s="240" t="s">
        <v>744</v>
      </c>
      <c r="C172" s="165">
        <v>651.62</v>
      </c>
      <c r="D172" s="183">
        <v>0.1</v>
      </c>
      <c r="E172" s="165">
        <f>C172*D172</f>
        <v>65.162000000000006</v>
      </c>
      <c r="F172" s="165">
        <f>C172+E172</f>
        <v>716.78200000000004</v>
      </c>
      <c r="G172" s="165">
        <f>F172*115/100</f>
        <v>824.29930000000013</v>
      </c>
    </row>
    <row r="173" spans="1:7" ht="15">
      <c r="A173" s="239"/>
      <c r="B173" s="240" t="s">
        <v>120</v>
      </c>
      <c r="C173" s="165">
        <v>114.10511012999999</v>
      </c>
      <c r="D173" s="183">
        <v>0.1</v>
      </c>
      <c r="E173" s="165">
        <f t="shared" ref="E173:E177" si="12">C173*D173</f>
        <v>11.410511012999999</v>
      </c>
      <c r="F173" s="165">
        <f t="shared" ref="F173:F177" si="13">C173+E173</f>
        <v>125.51562114299999</v>
      </c>
      <c r="G173" s="165">
        <f t="shared" ref="G173:G177" si="14">F173*115/100</f>
        <v>144.34296431444997</v>
      </c>
    </row>
    <row r="174" spans="1:7" ht="15">
      <c r="A174" s="239"/>
      <c r="B174" s="240" t="s">
        <v>745</v>
      </c>
      <c r="C174" s="165">
        <v>202.4</v>
      </c>
      <c r="D174" s="183">
        <v>0.1</v>
      </c>
      <c r="E174" s="165">
        <f t="shared" si="12"/>
        <v>20.240000000000002</v>
      </c>
      <c r="F174" s="165">
        <f t="shared" si="13"/>
        <v>222.64000000000001</v>
      </c>
      <c r="G174" s="165">
        <f t="shared" si="14"/>
        <v>256.036</v>
      </c>
    </row>
    <row r="175" spans="1:7" ht="15">
      <c r="A175" s="239"/>
      <c r="B175" s="240" t="s">
        <v>746</v>
      </c>
      <c r="C175" s="165">
        <v>288.55</v>
      </c>
      <c r="D175" s="183">
        <v>0.1</v>
      </c>
      <c r="E175" s="165">
        <f t="shared" si="12"/>
        <v>28.855000000000004</v>
      </c>
      <c r="F175" s="165">
        <f t="shared" si="13"/>
        <v>317.40500000000003</v>
      </c>
      <c r="G175" s="165">
        <f t="shared" si="14"/>
        <v>365.01575000000003</v>
      </c>
    </row>
    <row r="176" spans="1:7" ht="15">
      <c r="A176" s="239"/>
      <c r="B176" s="240" t="s">
        <v>747</v>
      </c>
      <c r="C176" s="165">
        <v>215.18</v>
      </c>
      <c r="D176" s="183">
        <v>0.1</v>
      </c>
      <c r="E176" s="165">
        <f t="shared" si="12"/>
        <v>21.518000000000001</v>
      </c>
      <c r="F176" s="165">
        <f t="shared" si="13"/>
        <v>236.69800000000001</v>
      </c>
      <c r="G176" s="165">
        <f t="shared" si="14"/>
        <v>272.20269999999999</v>
      </c>
    </row>
    <row r="177" spans="1:7" ht="15">
      <c r="A177" s="239"/>
      <c r="B177" s="240" t="s">
        <v>748</v>
      </c>
      <c r="C177" s="165">
        <v>421.24</v>
      </c>
      <c r="D177" s="183">
        <v>0.1</v>
      </c>
      <c r="E177" s="165">
        <f t="shared" si="12"/>
        <v>42.124000000000002</v>
      </c>
      <c r="F177" s="165">
        <f t="shared" si="13"/>
        <v>463.36400000000003</v>
      </c>
      <c r="G177" s="165">
        <f t="shared" si="14"/>
        <v>532.86860000000001</v>
      </c>
    </row>
    <row r="178" spans="1:7" ht="15">
      <c r="A178" s="239"/>
      <c r="B178" s="240"/>
      <c r="C178" s="165"/>
      <c r="D178" s="183"/>
      <c r="E178" s="165"/>
      <c r="F178" s="165"/>
      <c r="G178" s="165"/>
    </row>
    <row r="179" spans="1:7" ht="15">
      <c r="A179" s="239"/>
      <c r="B179" s="240"/>
      <c r="C179" s="165"/>
      <c r="D179" s="183"/>
      <c r="E179" s="165"/>
      <c r="F179" s="165"/>
      <c r="G179" s="165"/>
    </row>
    <row r="180" spans="1:7" ht="15">
      <c r="A180" s="239"/>
      <c r="B180" s="240"/>
      <c r="C180" s="165"/>
      <c r="D180" s="183"/>
      <c r="E180" s="165"/>
      <c r="F180" s="165"/>
      <c r="G180" s="165"/>
    </row>
    <row r="181" spans="1:7" ht="15">
      <c r="A181" s="239"/>
      <c r="B181" s="240"/>
      <c r="C181" s="165"/>
      <c r="D181" s="183"/>
      <c r="E181" s="165"/>
      <c r="F181" s="165"/>
      <c r="G181" s="165"/>
    </row>
    <row r="182" spans="1:7" ht="15">
      <c r="A182" s="239"/>
      <c r="B182" s="240" t="s">
        <v>121</v>
      </c>
      <c r="C182" s="165"/>
      <c r="D182" s="183"/>
      <c r="E182" s="165"/>
      <c r="F182" s="165"/>
      <c r="G182" s="165"/>
    </row>
    <row r="183" spans="1:7" ht="15">
      <c r="A183" s="239"/>
      <c r="B183" s="240" t="s">
        <v>749</v>
      </c>
      <c r="C183" s="165">
        <v>82.111165979999996</v>
      </c>
      <c r="D183" s="183">
        <v>0.1</v>
      </c>
      <c r="E183" s="165">
        <f>C183*D183</f>
        <v>8.2111165980000003</v>
      </c>
      <c r="F183" s="165">
        <f>C183+E183</f>
        <v>90.322282577999999</v>
      </c>
      <c r="G183" s="165">
        <f>F183*115/100</f>
        <v>103.8706249647</v>
      </c>
    </row>
    <row r="184" spans="1:7" ht="15">
      <c r="A184" s="239"/>
      <c r="B184" s="240" t="s">
        <v>750</v>
      </c>
      <c r="C184" s="165">
        <v>142.34</v>
      </c>
      <c r="D184" s="183">
        <v>0.1</v>
      </c>
      <c r="E184" s="165">
        <f>C184*D184</f>
        <v>14.234000000000002</v>
      </c>
      <c r="F184" s="165">
        <f>C184+E184</f>
        <v>156.57400000000001</v>
      </c>
      <c r="G184" s="165">
        <f>F184*115/100</f>
        <v>180.06010000000003</v>
      </c>
    </row>
    <row r="185" spans="1:7" ht="15">
      <c r="A185" s="239"/>
      <c r="B185" s="240"/>
      <c r="C185" s="165"/>
      <c r="D185" s="183"/>
      <c r="E185" s="181"/>
      <c r="F185" s="181"/>
      <c r="G185" s="165"/>
    </row>
    <row r="186" spans="1:7" ht="15">
      <c r="A186" s="234" t="s">
        <v>126</v>
      </c>
      <c r="B186" s="215" t="s">
        <v>123</v>
      </c>
      <c r="C186" s="165"/>
      <c r="D186" s="183"/>
      <c r="E186" s="181"/>
      <c r="F186" s="181"/>
      <c r="G186" s="165"/>
    </row>
    <row r="187" spans="1:7" ht="15">
      <c r="A187" s="241"/>
      <c r="B187" s="182" t="s">
        <v>107</v>
      </c>
      <c r="C187" s="165">
        <v>5107.09730958404</v>
      </c>
      <c r="D187" s="183"/>
      <c r="E187" s="165"/>
      <c r="F187" s="165">
        <f>C187+E187</f>
        <v>5107.09730958404</v>
      </c>
      <c r="G187" s="165">
        <f>F187*115/100</f>
        <v>5873.1619060216462</v>
      </c>
    </row>
    <row r="188" spans="1:7" ht="15">
      <c r="A188" s="234"/>
      <c r="B188" s="215" t="s">
        <v>124</v>
      </c>
      <c r="C188" s="165"/>
      <c r="D188" s="183"/>
      <c r="E188" s="181"/>
      <c r="F188" s="181"/>
      <c r="G188" s="165"/>
    </row>
    <row r="189" spans="1:7" ht="15">
      <c r="A189" s="222"/>
      <c r="B189" s="182" t="s">
        <v>125</v>
      </c>
      <c r="C189" s="165"/>
      <c r="D189" s="183"/>
      <c r="E189" s="181"/>
      <c r="F189" s="181"/>
      <c r="G189" s="165"/>
    </row>
    <row r="190" spans="1:7" ht="15">
      <c r="A190" s="222"/>
      <c r="B190" s="182"/>
      <c r="C190" s="165"/>
      <c r="D190" s="183"/>
      <c r="E190" s="181"/>
      <c r="F190" s="181"/>
      <c r="G190" s="165"/>
    </row>
    <row r="191" spans="1:7" ht="15">
      <c r="A191" s="222"/>
      <c r="B191" s="182"/>
      <c r="C191" s="165"/>
      <c r="D191" s="183"/>
      <c r="E191" s="181"/>
      <c r="F191" s="181"/>
      <c r="G191" s="165"/>
    </row>
    <row r="192" spans="1:7" ht="15">
      <c r="A192" s="234" t="s">
        <v>131</v>
      </c>
      <c r="B192" s="215" t="s">
        <v>127</v>
      </c>
      <c r="C192" s="165"/>
      <c r="D192" s="183"/>
      <c r="E192" s="181"/>
      <c r="F192" s="181"/>
      <c r="G192" s="165"/>
    </row>
    <row r="193" spans="1:7" ht="15">
      <c r="A193" s="222"/>
      <c r="B193" s="182"/>
      <c r="C193" s="165"/>
      <c r="D193" s="183"/>
      <c r="E193" s="181"/>
      <c r="F193" s="181"/>
      <c r="G193" s="165"/>
    </row>
    <row r="194" spans="1:7" ht="15">
      <c r="A194" s="222"/>
      <c r="B194" s="182" t="s">
        <v>128</v>
      </c>
      <c r="C194" s="165"/>
      <c r="D194" s="183"/>
      <c r="E194" s="181"/>
      <c r="F194" s="181"/>
      <c r="G194" s="165"/>
    </row>
    <row r="195" spans="1:7" ht="15">
      <c r="A195" s="222"/>
      <c r="B195" s="182" t="s">
        <v>788</v>
      </c>
      <c r="C195" s="181">
        <v>434.78</v>
      </c>
      <c r="D195" s="183"/>
      <c r="E195" s="181"/>
      <c r="F195" s="181">
        <v>434.78</v>
      </c>
      <c r="G195" s="165">
        <f>F195*115/100</f>
        <v>499.99699999999996</v>
      </c>
    </row>
    <row r="196" spans="1:7" ht="15">
      <c r="A196" s="222"/>
      <c r="B196" s="182" t="s">
        <v>720</v>
      </c>
      <c r="C196" s="165"/>
      <c r="D196" s="183"/>
      <c r="E196" s="181"/>
      <c r="F196" s="181"/>
      <c r="G196" s="165"/>
    </row>
    <row r="197" spans="1:7" ht="15">
      <c r="A197" s="222"/>
      <c r="B197" s="182" t="s">
        <v>129</v>
      </c>
      <c r="C197" s="165"/>
      <c r="D197" s="183"/>
      <c r="E197" s="181"/>
      <c r="F197" s="181"/>
      <c r="G197" s="165"/>
    </row>
    <row r="198" spans="1:7" ht="15">
      <c r="A198" s="222"/>
      <c r="B198" s="182" t="s">
        <v>751</v>
      </c>
      <c r="C198" s="181">
        <v>4347.83</v>
      </c>
      <c r="D198" s="183"/>
      <c r="E198" s="181"/>
      <c r="F198" s="181">
        <v>4347.83</v>
      </c>
      <c r="G198" s="165">
        <f>F198*115/100</f>
        <v>5000.0045</v>
      </c>
    </row>
    <row r="199" spans="1:7" ht="15">
      <c r="A199" s="222"/>
      <c r="B199" s="182" t="s">
        <v>789</v>
      </c>
      <c r="C199" s="165"/>
      <c r="D199" s="183"/>
      <c r="E199" s="181"/>
      <c r="F199" s="181"/>
      <c r="G199" s="165"/>
    </row>
    <row r="200" spans="1:7" ht="15">
      <c r="A200" s="222"/>
      <c r="B200" s="182"/>
      <c r="C200" s="165"/>
      <c r="D200" s="183"/>
      <c r="E200" s="181"/>
      <c r="F200" s="181"/>
      <c r="G200" s="165"/>
    </row>
    <row r="201" spans="1:7" ht="15">
      <c r="A201" s="234" t="s">
        <v>155</v>
      </c>
      <c r="B201" s="215" t="s">
        <v>132</v>
      </c>
      <c r="C201" s="165"/>
      <c r="D201" s="183"/>
      <c r="E201" s="181"/>
      <c r="F201" s="181"/>
      <c r="G201" s="165"/>
    </row>
    <row r="202" spans="1:7" ht="15">
      <c r="A202" s="222"/>
      <c r="B202" s="182"/>
      <c r="C202" s="165"/>
      <c r="D202" s="183"/>
      <c r="E202" s="181"/>
      <c r="F202" s="181"/>
      <c r="G202" s="165"/>
    </row>
    <row r="203" spans="1:7" ht="15">
      <c r="A203" s="222"/>
      <c r="B203" s="182" t="s">
        <v>133</v>
      </c>
      <c r="C203" s="165"/>
      <c r="D203" s="183"/>
      <c r="E203" s="181"/>
      <c r="F203" s="181"/>
      <c r="G203" s="165"/>
    </row>
    <row r="204" spans="1:7" ht="15">
      <c r="A204" s="222"/>
      <c r="B204" s="182" t="s">
        <v>134</v>
      </c>
      <c r="C204" s="165"/>
      <c r="D204" s="183"/>
      <c r="E204" s="181"/>
      <c r="F204" s="181"/>
      <c r="G204" s="165"/>
    </row>
    <row r="205" spans="1:7" ht="15">
      <c r="A205" s="222"/>
      <c r="B205" s="182" t="s">
        <v>135</v>
      </c>
      <c r="C205" s="165">
        <v>313.20706777819998</v>
      </c>
      <c r="D205" s="183">
        <v>0.1</v>
      </c>
      <c r="E205" s="165">
        <f>C205*D205</f>
        <v>31.32070677782</v>
      </c>
      <c r="F205" s="165">
        <f>C205+E205</f>
        <v>344.52777455602001</v>
      </c>
      <c r="G205" s="165">
        <f>F205*115/100</f>
        <v>396.20694073942303</v>
      </c>
    </row>
    <row r="206" spans="1:7" ht="15">
      <c r="A206" s="222"/>
      <c r="B206" s="182" t="s">
        <v>136</v>
      </c>
      <c r="C206" s="165"/>
      <c r="D206" s="183"/>
      <c r="E206" s="181"/>
      <c r="F206" s="181"/>
      <c r="G206" s="165"/>
    </row>
    <row r="207" spans="1:7" ht="15">
      <c r="A207" s="222"/>
      <c r="B207" s="182" t="s">
        <v>137</v>
      </c>
      <c r="C207" s="165">
        <v>313.20706777819998</v>
      </c>
      <c r="D207" s="183">
        <v>0.1</v>
      </c>
      <c r="E207" s="165">
        <f>C207*D207</f>
        <v>31.32070677782</v>
      </c>
      <c r="F207" s="165">
        <f>C207+E207</f>
        <v>344.52777455602001</v>
      </c>
      <c r="G207" s="165">
        <f>F207*115/100</f>
        <v>396.20694073942303</v>
      </c>
    </row>
    <row r="208" spans="1:7" ht="15">
      <c r="A208" s="222"/>
      <c r="B208" s="182" t="s">
        <v>138</v>
      </c>
      <c r="C208" s="165"/>
      <c r="D208" s="183"/>
      <c r="E208" s="181"/>
      <c r="F208" s="181"/>
      <c r="G208" s="165"/>
    </row>
    <row r="209" spans="1:7" ht="15">
      <c r="A209" s="222"/>
      <c r="B209" s="182" t="s">
        <v>139</v>
      </c>
      <c r="C209" s="165"/>
      <c r="D209" s="183"/>
      <c r="E209" s="181"/>
      <c r="F209" s="181"/>
      <c r="G209" s="165"/>
    </row>
    <row r="210" spans="1:7" ht="15">
      <c r="A210" s="222"/>
      <c r="B210" s="182" t="s">
        <v>140</v>
      </c>
      <c r="C210" s="165"/>
      <c r="D210" s="183"/>
      <c r="E210" s="181"/>
      <c r="F210" s="181"/>
      <c r="G210" s="165"/>
    </row>
    <row r="211" spans="1:7" ht="15">
      <c r="A211" s="222"/>
      <c r="B211" s="182" t="s">
        <v>897</v>
      </c>
      <c r="C211" s="165">
        <v>507.10001387848001</v>
      </c>
      <c r="D211" s="183">
        <v>0.1</v>
      </c>
      <c r="E211" s="165">
        <f>C211*D211</f>
        <v>50.710001387848003</v>
      </c>
      <c r="F211" s="165">
        <f>C211+E211</f>
        <v>557.81001526632804</v>
      </c>
      <c r="G211" s="165">
        <f>F211*115/100</f>
        <v>641.48151755627725</v>
      </c>
    </row>
    <row r="212" spans="1:7" ht="15">
      <c r="A212" s="222"/>
      <c r="B212" s="182" t="s">
        <v>141</v>
      </c>
      <c r="C212" s="165"/>
      <c r="D212" s="183"/>
      <c r="E212" s="181"/>
      <c r="F212" s="181"/>
      <c r="G212" s="165"/>
    </row>
    <row r="213" spans="1:7" ht="15">
      <c r="A213" s="222"/>
      <c r="B213" s="182" t="s">
        <v>896</v>
      </c>
      <c r="C213" s="165">
        <v>808.59462199975985</v>
      </c>
      <c r="D213" s="183">
        <v>0.1</v>
      </c>
      <c r="E213" s="165">
        <f>C213*D213</f>
        <v>80.859462199975994</v>
      </c>
      <c r="F213" s="165">
        <f>C213+E213</f>
        <v>889.4540841997358</v>
      </c>
      <c r="G213" s="165">
        <f>F213*115/100</f>
        <v>1022.8721968296962</v>
      </c>
    </row>
    <row r="214" spans="1:7" ht="15">
      <c r="A214" s="222"/>
      <c r="B214" s="182"/>
      <c r="C214" s="165"/>
      <c r="D214" s="183"/>
      <c r="E214" s="181"/>
      <c r="F214" s="181"/>
      <c r="G214" s="165"/>
    </row>
    <row r="215" spans="1:7" ht="15">
      <c r="A215" s="465" t="s">
        <v>645</v>
      </c>
      <c r="B215" s="465"/>
      <c r="C215" s="242"/>
      <c r="D215" s="224"/>
      <c r="E215" s="188"/>
      <c r="F215" s="188"/>
      <c r="G215" s="187"/>
    </row>
    <row r="216" spans="1:7" ht="15">
      <c r="A216" s="465" t="s">
        <v>861</v>
      </c>
      <c r="B216" s="465"/>
      <c r="C216" s="242"/>
      <c r="D216" s="224"/>
      <c r="E216" s="188"/>
      <c r="F216" s="188"/>
      <c r="G216" s="187"/>
    </row>
    <row r="217" spans="1:7" ht="15.75" thickBot="1">
      <c r="A217" s="225"/>
      <c r="B217" s="226"/>
      <c r="C217" s="242"/>
      <c r="D217" s="224"/>
      <c r="E217" s="188"/>
      <c r="F217" s="188"/>
      <c r="G217" s="187"/>
    </row>
    <row r="218" spans="1:7" ht="48.75" thickBot="1">
      <c r="A218" s="227"/>
      <c r="B218" s="198" t="s">
        <v>29</v>
      </c>
      <c r="C218" s="200" t="s">
        <v>863</v>
      </c>
      <c r="D218" s="228" t="s">
        <v>3</v>
      </c>
      <c r="E218" s="202" t="s">
        <v>4</v>
      </c>
      <c r="F218" s="203" t="s">
        <v>859</v>
      </c>
      <c r="G218" s="204" t="s">
        <v>860</v>
      </c>
    </row>
    <row r="219" spans="1:7" ht="15">
      <c r="A219" s="222"/>
      <c r="B219" s="182" t="s">
        <v>142</v>
      </c>
      <c r="C219" s="212"/>
      <c r="D219" s="232"/>
      <c r="E219" s="211"/>
      <c r="F219" s="211"/>
      <c r="G219" s="212"/>
    </row>
    <row r="220" spans="1:7" ht="15">
      <c r="A220" s="222"/>
      <c r="B220" s="182" t="s">
        <v>143</v>
      </c>
      <c r="C220" s="165"/>
      <c r="D220" s="183"/>
      <c r="E220" s="181"/>
      <c r="F220" s="181"/>
      <c r="G220" s="165"/>
    </row>
    <row r="221" spans="1:7" ht="15">
      <c r="A221" s="222"/>
      <c r="B221" s="182" t="s">
        <v>144</v>
      </c>
      <c r="C221" s="165"/>
      <c r="D221" s="183"/>
      <c r="E221" s="181"/>
      <c r="F221" s="181"/>
      <c r="G221" s="165"/>
    </row>
    <row r="222" spans="1:7" ht="15">
      <c r="A222" s="222"/>
      <c r="B222" s="182" t="s">
        <v>145</v>
      </c>
      <c r="C222" s="165"/>
      <c r="D222" s="183"/>
      <c r="E222" s="181"/>
      <c r="F222" s="181"/>
      <c r="G222" s="165"/>
    </row>
    <row r="223" spans="1:7" ht="15">
      <c r="A223" s="222"/>
      <c r="B223" s="182"/>
      <c r="C223" s="165"/>
      <c r="D223" s="183"/>
      <c r="E223" s="181"/>
      <c r="F223" s="181"/>
      <c r="G223" s="165"/>
    </row>
    <row r="224" spans="1:7" ht="15">
      <c r="A224" s="222"/>
      <c r="B224" s="182"/>
      <c r="C224" s="165"/>
      <c r="D224" s="183"/>
      <c r="E224" s="181"/>
      <c r="F224" s="181"/>
      <c r="G224" s="165"/>
    </row>
    <row r="225" spans="1:7" ht="15">
      <c r="A225" s="222"/>
      <c r="B225" s="182"/>
      <c r="C225" s="165"/>
      <c r="D225" s="183"/>
      <c r="E225" s="181"/>
      <c r="F225" s="181"/>
      <c r="G225" s="165"/>
    </row>
    <row r="226" spans="1:7" ht="15">
      <c r="A226" s="222"/>
      <c r="B226" s="182" t="s">
        <v>146</v>
      </c>
      <c r="C226" s="165"/>
      <c r="D226" s="183"/>
      <c r="E226" s="181"/>
      <c r="F226" s="181"/>
      <c r="G226" s="165"/>
    </row>
    <row r="227" spans="1:7" ht="15">
      <c r="A227" s="222"/>
      <c r="B227" s="182" t="s">
        <v>147</v>
      </c>
      <c r="C227" s="165"/>
      <c r="D227" s="183"/>
      <c r="E227" s="181"/>
      <c r="F227" s="181"/>
      <c r="G227" s="165"/>
    </row>
    <row r="228" spans="1:7" ht="15">
      <c r="A228" s="222"/>
      <c r="B228" s="182" t="s">
        <v>148</v>
      </c>
      <c r="C228" s="165"/>
      <c r="D228" s="183"/>
      <c r="E228" s="181"/>
      <c r="F228" s="181"/>
      <c r="G228" s="165"/>
    </row>
    <row r="229" spans="1:7" ht="15">
      <c r="A229" s="222"/>
      <c r="B229" s="182" t="s">
        <v>149</v>
      </c>
      <c r="C229" s="165"/>
      <c r="D229" s="183"/>
      <c r="E229" s="181"/>
      <c r="F229" s="181"/>
      <c r="G229" s="165"/>
    </row>
    <row r="230" spans="1:7" ht="15">
      <c r="A230" s="222"/>
      <c r="B230" s="182" t="s">
        <v>150</v>
      </c>
      <c r="C230" s="165"/>
      <c r="D230" s="183"/>
      <c r="E230" s="181"/>
      <c r="F230" s="181"/>
      <c r="G230" s="165"/>
    </row>
    <row r="231" spans="1:7" ht="15">
      <c r="A231" s="222"/>
      <c r="B231" s="182" t="s">
        <v>151</v>
      </c>
      <c r="C231" s="165"/>
      <c r="D231" s="183"/>
      <c r="E231" s="181"/>
      <c r="F231" s="181"/>
      <c r="G231" s="165"/>
    </row>
    <row r="232" spans="1:7" ht="15">
      <c r="A232" s="222"/>
      <c r="B232" s="182" t="s">
        <v>152</v>
      </c>
      <c r="C232" s="165"/>
      <c r="D232" s="183"/>
      <c r="E232" s="181"/>
      <c r="F232" s="181"/>
      <c r="G232" s="165"/>
    </row>
    <row r="233" spans="1:7" ht="15">
      <c r="A233" s="222"/>
      <c r="B233" s="182"/>
      <c r="C233" s="165"/>
      <c r="D233" s="183"/>
      <c r="E233" s="181"/>
      <c r="F233" s="181"/>
      <c r="G233" s="165"/>
    </row>
    <row r="234" spans="1:7" ht="15">
      <c r="A234" s="222"/>
      <c r="B234" s="182" t="s">
        <v>153</v>
      </c>
      <c r="C234" s="165"/>
      <c r="D234" s="183"/>
      <c r="E234" s="181"/>
      <c r="F234" s="181"/>
      <c r="G234" s="165"/>
    </row>
    <row r="235" spans="1:7" ht="15">
      <c r="A235" s="222"/>
      <c r="B235" s="182" t="s">
        <v>154</v>
      </c>
      <c r="C235" s="165"/>
      <c r="D235" s="183"/>
      <c r="E235" s="181"/>
      <c r="F235" s="181"/>
      <c r="G235" s="165"/>
    </row>
    <row r="236" spans="1:7" ht="15">
      <c r="A236" s="222"/>
      <c r="B236" s="182"/>
      <c r="C236" s="165"/>
      <c r="D236" s="183"/>
      <c r="E236" s="181"/>
      <c r="F236" s="181"/>
      <c r="G236" s="165"/>
    </row>
    <row r="237" spans="1:7" ht="15">
      <c r="A237" s="268"/>
      <c r="B237" s="171"/>
      <c r="C237" s="165"/>
      <c r="D237" s="183"/>
      <c r="E237" s="181"/>
      <c r="F237" s="181"/>
      <c r="G237" s="165"/>
    </row>
    <row r="238" spans="1:7" ht="15">
      <c r="A238" s="268" t="s">
        <v>865</v>
      </c>
      <c r="B238" s="215" t="s">
        <v>156</v>
      </c>
      <c r="C238" s="165"/>
      <c r="D238" s="183"/>
      <c r="E238" s="181"/>
      <c r="F238" s="181"/>
      <c r="G238" s="165"/>
    </row>
    <row r="239" spans="1:7" ht="15">
      <c r="A239" s="222"/>
      <c r="B239" s="215" t="s">
        <v>157</v>
      </c>
      <c r="C239" s="165"/>
      <c r="D239" s="183"/>
      <c r="E239" s="181"/>
      <c r="F239" s="181"/>
      <c r="G239" s="165"/>
    </row>
    <row r="240" spans="1:7" ht="15">
      <c r="A240" s="222"/>
      <c r="B240" s="182" t="s">
        <v>158</v>
      </c>
      <c r="C240" s="165"/>
      <c r="D240" s="183"/>
      <c r="E240" s="181"/>
      <c r="F240" s="181"/>
      <c r="G240" s="165"/>
    </row>
    <row r="241" spans="1:7" ht="15">
      <c r="A241" s="222"/>
      <c r="B241" s="182" t="s">
        <v>159</v>
      </c>
      <c r="C241" s="165"/>
      <c r="D241" s="183"/>
      <c r="E241" s="181"/>
      <c r="F241" s="181"/>
      <c r="G241" s="165"/>
    </row>
    <row r="242" spans="1:7" ht="15">
      <c r="A242" s="222"/>
      <c r="B242" s="182" t="s">
        <v>160</v>
      </c>
      <c r="C242" s="165"/>
      <c r="D242" s="183"/>
      <c r="E242" s="181"/>
      <c r="F242" s="181"/>
      <c r="G242" s="165"/>
    </row>
    <row r="243" spans="1:7" ht="15">
      <c r="A243" s="222"/>
      <c r="B243" s="182" t="s">
        <v>161</v>
      </c>
      <c r="C243" s="165"/>
      <c r="D243" s="183"/>
      <c r="E243" s="181"/>
      <c r="F243" s="181"/>
      <c r="G243" s="165"/>
    </row>
    <row r="244" spans="1:7" ht="15">
      <c r="A244" s="222"/>
      <c r="B244" s="182" t="s">
        <v>162</v>
      </c>
      <c r="C244" s="165">
        <v>141.71</v>
      </c>
      <c r="D244" s="183">
        <v>0.1</v>
      </c>
      <c r="E244" s="165">
        <v>15.41</v>
      </c>
      <c r="F244" s="165">
        <f>C244+E244</f>
        <v>157.12</v>
      </c>
      <c r="G244" s="165">
        <f>F244*115/100</f>
        <v>180.68799999999999</v>
      </c>
    </row>
    <row r="245" spans="1:7" ht="15">
      <c r="A245" s="222"/>
      <c r="B245" s="182"/>
      <c r="C245" s="165"/>
      <c r="D245" s="183"/>
      <c r="E245" s="181"/>
      <c r="F245" s="181"/>
      <c r="G245" s="165"/>
    </row>
    <row r="246" spans="1:7" ht="15">
      <c r="A246" s="222"/>
      <c r="B246" s="182" t="s">
        <v>163</v>
      </c>
      <c r="C246" s="165"/>
      <c r="D246" s="183"/>
      <c r="E246" s="181"/>
      <c r="F246" s="181"/>
      <c r="G246" s="165"/>
    </row>
    <row r="247" spans="1:7" ht="15">
      <c r="A247" s="222"/>
      <c r="B247" s="182" t="s">
        <v>164</v>
      </c>
      <c r="C247" s="165"/>
      <c r="D247" s="183"/>
      <c r="E247" s="181"/>
      <c r="F247" s="181"/>
      <c r="G247" s="165"/>
    </row>
    <row r="248" spans="1:7" ht="15">
      <c r="A248" s="222"/>
      <c r="B248" s="182" t="s">
        <v>165</v>
      </c>
      <c r="C248" s="165"/>
      <c r="D248" s="183"/>
      <c r="E248" s="181"/>
      <c r="F248" s="181"/>
      <c r="G248" s="165"/>
    </row>
    <row r="249" spans="1:7" ht="15">
      <c r="A249" s="222"/>
      <c r="B249" s="182" t="s">
        <v>166</v>
      </c>
      <c r="C249" s="165"/>
      <c r="D249" s="183"/>
      <c r="E249" s="181"/>
      <c r="F249" s="181"/>
      <c r="G249" s="165"/>
    </row>
    <row r="250" spans="1:7" ht="15">
      <c r="A250" s="223"/>
      <c r="B250" s="182" t="s">
        <v>167</v>
      </c>
      <c r="C250" s="165">
        <v>288</v>
      </c>
      <c r="D250" s="183">
        <v>0.1</v>
      </c>
      <c r="E250" s="165">
        <v>33.58</v>
      </c>
      <c r="F250" s="165">
        <f>C250+E250</f>
        <v>321.58</v>
      </c>
      <c r="G250" s="165">
        <f>F250*115/100</f>
        <v>369.81699999999995</v>
      </c>
    </row>
    <row r="258" spans="2:2" ht="13.5" thickBot="1">
      <c r="B258" s="243"/>
    </row>
    <row r="259" spans="2:2">
      <c r="B259" s="244"/>
    </row>
    <row r="260" spans="2:2" ht="30">
      <c r="B260" s="245" t="s">
        <v>786</v>
      </c>
    </row>
    <row r="261" spans="2:2" ht="30">
      <c r="B261" s="245" t="s">
        <v>787</v>
      </c>
    </row>
  </sheetData>
  <mergeCells count="6">
    <mergeCell ref="A216:B216"/>
    <mergeCell ref="A42:B42"/>
    <mergeCell ref="A43:B43"/>
    <mergeCell ref="A128:B128"/>
    <mergeCell ref="A129:B129"/>
    <mergeCell ref="A215:B215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view="pageBreakPreview" zoomScale="90" zoomScaleNormal="100" zoomScaleSheetLayoutView="90" workbookViewId="0">
      <selection activeCell="H1" sqref="H1"/>
    </sheetView>
  </sheetViews>
  <sheetFormatPr defaultRowHeight="12.75"/>
  <cols>
    <col min="2" max="2" width="75.42578125" customWidth="1"/>
    <col min="3" max="3" width="18.28515625" hidden="1" customWidth="1"/>
    <col min="4" max="5" width="0" hidden="1" customWidth="1"/>
    <col min="6" max="6" width="18.28515625" customWidth="1"/>
    <col min="8" max="12" width="18.28515625" customWidth="1"/>
    <col min="13" max="13" width="22.28515625" customWidth="1"/>
  </cols>
  <sheetData>
    <row r="1" spans="1:13" ht="67.5">
      <c r="A1" s="108"/>
      <c r="B1" s="136" t="s">
        <v>0</v>
      </c>
      <c r="C1" s="109"/>
      <c r="D1" s="148"/>
      <c r="E1" s="107"/>
      <c r="F1" s="163"/>
      <c r="G1" s="148"/>
      <c r="H1" s="163"/>
      <c r="I1" s="163"/>
      <c r="J1" s="163"/>
      <c r="K1" s="163"/>
      <c r="L1" s="163"/>
      <c r="M1" s="160"/>
    </row>
    <row r="2" spans="1:13" ht="23.25">
      <c r="A2" s="467" t="s">
        <v>951</v>
      </c>
      <c r="B2" s="467"/>
      <c r="C2" s="109"/>
      <c r="D2" s="148"/>
      <c r="E2" s="107"/>
      <c r="F2" s="163"/>
      <c r="G2" s="148"/>
      <c r="H2" s="163"/>
      <c r="I2" s="163"/>
      <c r="J2" s="163"/>
      <c r="K2" s="163"/>
      <c r="L2" s="163"/>
      <c r="M2" s="160"/>
    </row>
    <row r="3" spans="1:13" ht="33.75">
      <c r="A3" s="108"/>
      <c r="B3" s="136"/>
      <c r="C3" s="109"/>
      <c r="D3" s="148"/>
      <c r="E3" s="107"/>
      <c r="F3" s="163"/>
      <c r="G3" s="148"/>
      <c r="H3" s="163"/>
      <c r="I3" s="163"/>
      <c r="J3" s="163"/>
      <c r="K3" s="163"/>
      <c r="L3" s="163"/>
      <c r="M3" s="160"/>
    </row>
    <row r="4" spans="1:13" ht="16.5" thickBot="1">
      <c r="A4" s="108"/>
      <c r="B4" s="137" t="s">
        <v>1</v>
      </c>
      <c r="C4" s="139"/>
      <c r="D4" s="148"/>
      <c r="E4" s="138"/>
      <c r="F4" s="163"/>
      <c r="G4" s="148"/>
      <c r="H4" s="163"/>
      <c r="I4" s="163"/>
      <c r="J4" s="163"/>
      <c r="K4" s="163"/>
      <c r="L4" s="163"/>
      <c r="M4" s="160"/>
    </row>
    <row r="5" spans="1:13" ht="36.75" thickBot="1">
      <c r="A5" s="140"/>
      <c r="B5" s="141"/>
      <c r="C5" s="142" t="s">
        <v>2</v>
      </c>
      <c r="D5" s="159" t="s">
        <v>3</v>
      </c>
      <c r="E5" s="151" t="s">
        <v>4</v>
      </c>
      <c r="F5" s="168" t="s">
        <v>798</v>
      </c>
      <c r="G5" s="167" t="s">
        <v>3</v>
      </c>
      <c r="H5" s="168" t="s">
        <v>4</v>
      </c>
      <c r="I5" s="168" t="s">
        <v>799</v>
      </c>
      <c r="J5" s="167" t="s">
        <v>3</v>
      </c>
      <c r="K5" s="168" t="s">
        <v>800</v>
      </c>
      <c r="L5" s="167" t="s">
        <v>3</v>
      </c>
      <c r="M5" s="168" t="s">
        <v>953</v>
      </c>
    </row>
    <row r="6" spans="1:13" ht="15">
      <c r="A6" s="135"/>
      <c r="B6" s="143" t="s">
        <v>5</v>
      </c>
      <c r="C6" s="144"/>
      <c r="D6" s="130"/>
      <c r="E6" s="152"/>
      <c r="F6" s="172"/>
      <c r="G6" s="166"/>
      <c r="H6" s="172"/>
      <c r="I6" s="172"/>
      <c r="J6" s="172"/>
      <c r="K6" s="172"/>
      <c r="L6" s="172"/>
      <c r="M6" s="172"/>
    </row>
    <row r="7" spans="1:13" ht="28.5">
      <c r="A7" s="133" t="s">
        <v>6</v>
      </c>
      <c r="B7" s="132" t="s">
        <v>7</v>
      </c>
      <c r="C7" s="145"/>
      <c r="D7" s="130"/>
      <c r="E7" s="134"/>
      <c r="F7" s="161"/>
      <c r="G7" s="130"/>
      <c r="H7" s="161"/>
      <c r="I7" s="161"/>
      <c r="J7" s="161"/>
      <c r="K7" s="161"/>
      <c r="L7" s="161"/>
      <c r="M7" s="161"/>
    </row>
    <row r="8" spans="1:13" ht="15">
      <c r="A8" s="135"/>
      <c r="B8" s="132" t="s">
        <v>8</v>
      </c>
      <c r="C8" s="145">
        <v>1.4839E-3</v>
      </c>
      <c r="D8" s="130">
        <v>3.9E-2</v>
      </c>
      <c r="E8" s="153">
        <f>C8*D8</f>
        <v>5.7872099999999998E-5</v>
      </c>
      <c r="F8" s="175">
        <v>1.8735102149400001E-3</v>
      </c>
      <c r="G8" s="130">
        <v>3.4000000000000002E-2</v>
      </c>
      <c r="H8" s="161">
        <f>F8*G8</f>
        <v>6.3699347307960008E-5</v>
      </c>
      <c r="I8" s="161">
        <f>F8+H8</f>
        <v>1.9372095622479601E-3</v>
      </c>
      <c r="J8" s="161">
        <f>I8*4.6%</f>
        <v>8.9111639863406164E-5</v>
      </c>
      <c r="K8" s="161">
        <f>I8+J8</f>
        <v>2.026321202111366E-3</v>
      </c>
      <c r="L8" s="161">
        <f>K8*4.4%</f>
        <v>8.915813289290011E-5</v>
      </c>
      <c r="M8" s="161">
        <f>K8+L8</f>
        <v>2.1154793350042661E-3</v>
      </c>
    </row>
    <row r="9" spans="1:13" ht="28.5">
      <c r="A9" s="135"/>
      <c r="B9" s="132" t="s">
        <v>9</v>
      </c>
      <c r="C9" s="145"/>
      <c r="D9" s="130"/>
      <c r="E9" s="153"/>
      <c r="F9" s="175">
        <v>0</v>
      </c>
      <c r="G9" s="130"/>
      <c r="H9" s="161"/>
      <c r="I9" s="161">
        <f t="shared" ref="I9:I21" si="0">F9+H9</f>
        <v>0</v>
      </c>
      <c r="J9" s="161">
        <f t="shared" ref="J9:J22" si="1">I9*4.6%</f>
        <v>0</v>
      </c>
      <c r="K9" s="161">
        <f t="shared" ref="K9:K22" si="2">I9+J9</f>
        <v>0</v>
      </c>
      <c r="L9" s="161">
        <f t="shared" ref="L9:L22" si="3">K9*4.4%</f>
        <v>0</v>
      </c>
      <c r="M9" s="161">
        <f t="shared" ref="M9:M22" si="4">K9+L9</f>
        <v>0</v>
      </c>
    </row>
    <row r="10" spans="1:13" ht="28.5">
      <c r="A10" s="135"/>
      <c r="B10" s="132" t="s">
        <v>10</v>
      </c>
      <c r="C10" s="145"/>
      <c r="D10" s="130"/>
      <c r="E10" s="153"/>
      <c r="F10" s="175">
        <v>0</v>
      </c>
      <c r="G10" s="130"/>
      <c r="H10" s="161"/>
      <c r="I10" s="161">
        <f t="shared" si="0"/>
        <v>0</v>
      </c>
      <c r="J10" s="161">
        <f t="shared" si="1"/>
        <v>0</v>
      </c>
      <c r="K10" s="161">
        <f t="shared" si="2"/>
        <v>0</v>
      </c>
      <c r="L10" s="161">
        <f t="shared" si="3"/>
        <v>0</v>
      </c>
      <c r="M10" s="161">
        <f t="shared" si="4"/>
        <v>0</v>
      </c>
    </row>
    <row r="11" spans="1:13" ht="15">
      <c r="A11" s="135"/>
      <c r="B11" s="132" t="s">
        <v>11</v>
      </c>
      <c r="C11" s="145">
        <v>3.7557300000000002E-2</v>
      </c>
      <c r="D11" s="130">
        <v>3.9E-2</v>
      </c>
      <c r="E11" s="153">
        <f>C11*D11</f>
        <v>1.4647347000000001E-3</v>
      </c>
      <c r="F11" s="175">
        <v>4.7300350488299996E-2</v>
      </c>
      <c r="G11" s="130">
        <v>3.4000000000000002E-2</v>
      </c>
      <c r="H11" s="161">
        <f t="shared" ref="H11:H21" si="5">F11*G11</f>
        <v>1.6082119166022E-3</v>
      </c>
      <c r="I11" s="161">
        <f t="shared" si="0"/>
        <v>4.8908562404902198E-2</v>
      </c>
      <c r="J11" s="161">
        <f t="shared" si="1"/>
        <v>2.2497938706255009E-3</v>
      </c>
      <c r="K11" s="161">
        <f t="shared" si="2"/>
        <v>5.11583562755277E-2</v>
      </c>
      <c r="L11" s="161">
        <f t="shared" si="3"/>
        <v>2.250967676123219E-3</v>
      </c>
      <c r="M11" s="161">
        <f t="shared" si="4"/>
        <v>5.3409323951650919E-2</v>
      </c>
    </row>
    <row r="12" spans="1:13" ht="15">
      <c r="A12" s="135"/>
      <c r="B12" s="132" t="s">
        <v>12</v>
      </c>
      <c r="C12" s="145"/>
      <c r="D12" s="130"/>
      <c r="E12" s="153"/>
      <c r="F12" s="175">
        <v>0</v>
      </c>
      <c r="G12" s="130"/>
      <c r="H12" s="161"/>
      <c r="I12" s="161">
        <f t="shared" si="0"/>
        <v>0</v>
      </c>
      <c r="J12" s="161">
        <f t="shared" si="1"/>
        <v>0</v>
      </c>
      <c r="K12" s="161">
        <f t="shared" si="2"/>
        <v>0</v>
      </c>
      <c r="L12" s="161">
        <f t="shared" si="3"/>
        <v>0</v>
      </c>
      <c r="M12" s="161">
        <f t="shared" si="4"/>
        <v>0</v>
      </c>
    </row>
    <row r="13" spans="1:13" ht="15">
      <c r="A13" s="135"/>
      <c r="B13" s="132" t="s">
        <v>13</v>
      </c>
      <c r="C13" s="145">
        <v>3.7557300000000002E-2</v>
      </c>
      <c r="D13" s="130">
        <v>3.9E-2</v>
      </c>
      <c r="E13" s="153">
        <f>C13*D13</f>
        <v>1.4647347000000001E-3</v>
      </c>
      <c r="F13" s="175">
        <v>4.7300350488299996E-2</v>
      </c>
      <c r="G13" s="130">
        <v>3.4000000000000002E-2</v>
      </c>
      <c r="H13" s="161">
        <f t="shared" si="5"/>
        <v>1.6082119166022E-3</v>
      </c>
      <c r="I13" s="161">
        <f t="shared" si="0"/>
        <v>4.8908562404902198E-2</v>
      </c>
      <c r="J13" s="161">
        <f t="shared" si="1"/>
        <v>2.2497938706255009E-3</v>
      </c>
      <c r="K13" s="161">
        <f t="shared" si="2"/>
        <v>5.11583562755277E-2</v>
      </c>
      <c r="L13" s="161">
        <f t="shared" si="3"/>
        <v>2.250967676123219E-3</v>
      </c>
      <c r="M13" s="161">
        <f t="shared" si="4"/>
        <v>5.3409323951650919E-2</v>
      </c>
    </row>
    <row r="14" spans="1:13" ht="15">
      <c r="A14" s="135"/>
      <c r="B14" s="132" t="s">
        <v>14</v>
      </c>
      <c r="C14" s="145"/>
      <c r="D14" s="130"/>
      <c r="E14" s="153"/>
      <c r="F14" s="175">
        <v>0</v>
      </c>
      <c r="G14" s="130"/>
      <c r="H14" s="161"/>
      <c r="I14" s="161">
        <f t="shared" si="0"/>
        <v>0</v>
      </c>
      <c r="J14" s="161">
        <f t="shared" si="1"/>
        <v>0</v>
      </c>
      <c r="K14" s="161">
        <f t="shared" si="2"/>
        <v>0</v>
      </c>
      <c r="L14" s="161">
        <f t="shared" si="3"/>
        <v>0</v>
      </c>
      <c r="M14" s="161">
        <f t="shared" si="4"/>
        <v>0</v>
      </c>
    </row>
    <row r="15" spans="1:13" ht="15">
      <c r="A15" s="135"/>
      <c r="B15" s="132" t="s">
        <v>15</v>
      </c>
      <c r="C15" s="145">
        <v>4.7766950000000002E-2</v>
      </c>
      <c r="D15" s="130">
        <v>3.9E-2</v>
      </c>
      <c r="E15" s="153">
        <f>C15*D15</f>
        <v>1.8629110500000001E-3</v>
      </c>
      <c r="F15" s="175">
        <v>0.6014892980187001</v>
      </c>
      <c r="G15" s="130">
        <v>3.4000000000000002E-2</v>
      </c>
      <c r="H15" s="161">
        <f t="shared" si="5"/>
        <v>2.0450636132635806E-2</v>
      </c>
      <c r="I15" s="161">
        <f t="shared" si="0"/>
        <v>0.62193993415133586</v>
      </c>
      <c r="J15" s="161">
        <f t="shared" si="1"/>
        <v>2.860923697096145E-2</v>
      </c>
      <c r="K15" s="161">
        <f t="shared" si="2"/>
        <v>0.65054917112229727</v>
      </c>
      <c r="L15" s="161">
        <f t="shared" si="3"/>
        <v>2.8624163529381082E-2</v>
      </c>
      <c r="M15" s="161">
        <f t="shared" si="4"/>
        <v>0.6791733346516784</v>
      </c>
    </row>
    <row r="16" spans="1:13" ht="15">
      <c r="A16" s="135"/>
      <c r="B16" s="132" t="s">
        <v>16</v>
      </c>
      <c r="C16" s="145"/>
      <c r="D16" s="130"/>
      <c r="E16" s="153"/>
      <c r="F16" s="175">
        <v>0</v>
      </c>
      <c r="G16" s="130"/>
      <c r="H16" s="161"/>
      <c r="I16" s="161">
        <f t="shared" si="0"/>
        <v>0</v>
      </c>
      <c r="J16" s="161">
        <f t="shared" si="1"/>
        <v>0</v>
      </c>
      <c r="K16" s="161">
        <f t="shared" si="2"/>
        <v>0</v>
      </c>
      <c r="L16" s="161">
        <f t="shared" si="3"/>
        <v>0</v>
      </c>
      <c r="M16" s="161">
        <f t="shared" si="4"/>
        <v>0</v>
      </c>
    </row>
    <row r="17" spans="1:13" ht="15">
      <c r="A17" s="135"/>
      <c r="B17" s="341" t="s">
        <v>893</v>
      </c>
      <c r="C17" s="145"/>
      <c r="D17" s="130"/>
      <c r="E17" s="153"/>
      <c r="F17" s="401">
        <v>0</v>
      </c>
      <c r="G17" s="130"/>
      <c r="H17" s="161"/>
      <c r="I17" s="401">
        <v>0.1</v>
      </c>
      <c r="J17" s="161">
        <f t="shared" si="1"/>
        <v>4.5999999999999999E-3</v>
      </c>
      <c r="K17" s="161">
        <f t="shared" si="2"/>
        <v>0.1046</v>
      </c>
      <c r="L17" s="161">
        <f t="shared" si="3"/>
        <v>4.6024000000000004E-3</v>
      </c>
      <c r="M17" s="161">
        <f t="shared" si="4"/>
        <v>0.10920240000000001</v>
      </c>
    </row>
    <row r="18" spans="1:13" ht="15">
      <c r="A18" s="135"/>
      <c r="B18" s="341" t="s">
        <v>894</v>
      </c>
      <c r="C18" s="145">
        <v>0</v>
      </c>
      <c r="D18" s="130"/>
      <c r="E18" s="153"/>
      <c r="F18" s="401">
        <v>0</v>
      </c>
      <c r="G18" s="130"/>
      <c r="H18" s="161"/>
      <c r="I18" s="401">
        <v>0.1</v>
      </c>
      <c r="J18" s="161">
        <f t="shared" si="1"/>
        <v>4.5999999999999999E-3</v>
      </c>
      <c r="K18" s="161">
        <f t="shared" si="2"/>
        <v>0.1046</v>
      </c>
      <c r="L18" s="161">
        <f t="shared" si="3"/>
        <v>4.6024000000000004E-3</v>
      </c>
      <c r="M18" s="161">
        <f t="shared" si="4"/>
        <v>0.10920240000000001</v>
      </c>
    </row>
    <row r="19" spans="1:13" ht="15">
      <c r="A19" s="135"/>
      <c r="B19" s="132" t="s">
        <v>17</v>
      </c>
      <c r="C19" s="145">
        <v>1.3950750000000001E-2</v>
      </c>
      <c r="D19" s="130">
        <v>3.9E-2</v>
      </c>
      <c r="E19" s="153">
        <f>C19*D19</f>
        <v>5.4407925000000002E-4</v>
      </c>
      <c r="F19" s="175">
        <v>1.7567049484530001E-2</v>
      </c>
      <c r="G19" s="130">
        <v>3.4000000000000002E-2</v>
      </c>
      <c r="H19" s="161">
        <f t="shared" si="5"/>
        <v>5.9727968247402004E-4</v>
      </c>
      <c r="I19" s="161">
        <f t="shared" si="0"/>
        <v>1.8164329167004022E-2</v>
      </c>
      <c r="J19" s="161">
        <f t="shared" si="1"/>
        <v>8.3555914168218501E-4</v>
      </c>
      <c r="K19" s="161">
        <f t="shared" si="2"/>
        <v>1.8999888308686208E-2</v>
      </c>
      <c r="L19" s="161">
        <f t="shared" si="3"/>
        <v>8.3599508558219321E-4</v>
      </c>
      <c r="M19" s="161">
        <f t="shared" si="4"/>
        <v>1.9835883394268401E-2</v>
      </c>
    </row>
    <row r="20" spans="1:13" ht="15">
      <c r="A20" s="135"/>
      <c r="B20" s="132" t="s">
        <v>18</v>
      </c>
      <c r="C20" s="145">
        <v>5.4078749999999995E-2</v>
      </c>
      <c r="D20" s="130">
        <v>3.9E-2</v>
      </c>
      <c r="E20" s="153">
        <f>C20*D20</f>
        <v>2.10907125E-3</v>
      </c>
      <c r="F20" s="175">
        <v>6.8094000898559992E-2</v>
      </c>
      <c r="G20" s="130">
        <v>3.4000000000000002E-2</v>
      </c>
      <c r="H20" s="161">
        <f t="shared" si="5"/>
        <v>2.3151960305510398E-3</v>
      </c>
      <c r="I20" s="161">
        <f t="shared" si="0"/>
        <v>7.0409196929111031E-2</v>
      </c>
      <c r="J20" s="161">
        <f t="shared" si="1"/>
        <v>3.2388230587391074E-3</v>
      </c>
      <c r="K20" s="161">
        <f t="shared" si="2"/>
        <v>7.3648019987850144E-2</v>
      </c>
      <c r="L20" s="161">
        <f t="shared" si="3"/>
        <v>3.2405128794654068E-3</v>
      </c>
      <c r="M20" s="161">
        <f t="shared" si="4"/>
        <v>7.6888532867315548E-2</v>
      </c>
    </row>
    <row r="21" spans="1:13" ht="15">
      <c r="A21" s="135"/>
      <c r="B21" s="132" t="s">
        <v>19</v>
      </c>
      <c r="C21" s="145">
        <v>0.1097668</v>
      </c>
      <c r="D21" s="130">
        <v>3.9E-2</v>
      </c>
      <c r="E21" s="153">
        <f>C21*D21</f>
        <v>4.2809051999999998E-3</v>
      </c>
      <c r="F21" s="175">
        <v>0.13822342030224</v>
      </c>
      <c r="G21" s="130">
        <v>3.4000000000000002E-2</v>
      </c>
      <c r="H21" s="161">
        <f t="shared" si="5"/>
        <v>4.6995962902761602E-3</v>
      </c>
      <c r="I21" s="161">
        <f t="shared" si="0"/>
        <v>0.14292301659251616</v>
      </c>
      <c r="J21" s="161">
        <f t="shared" si="1"/>
        <v>6.5744587632557434E-3</v>
      </c>
      <c r="K21" s="161">
        <f t="shared" si="2"/>
        <v>0.1494974753557719</v>
      </c>
      <c r="L21" s="161">
        <f t="shared" si="3"/>
        <v>6.5778889156539646E-3</v>
      </c>
      <c r="M21" s="161">
        <f t="shared" si="4"/>
        <v>0.15607536427142588</v>
      </c>
    </row>
    <row r="22" spans="1:13" ht="15">
      <c r="A22" s="135"/>
      <c r="B22" s="132" t="s">
        <v>20</v>
      </c>
      <c r="C22" s="145">
        <v>8.6118449999999999E-2</v>
      </c>
      <c r="D22" s="130">
        <v>3.9E-2</v>
      </c>
      <c r="E22" s="153">
        <f>C22*D22</f>
        <v>3.3586195500000002E-3</v>
      </c>
      <c r="F22" s="401">
        <v>0.10844385978699</v>
      </c>
      <c r="G22" s="130"/>
      <c r="H22" s="161"/>
      <c r="I22" s="401">
        <v>0</v>
      </c>
      <c r="J22" s="401">
        <f t="shared" si="1"/>
        <v>0</v>
      </c>
      <c r="K22" s="401">
        <f t="shared" si="2"/>
        <v>0</v>
      </c>
      <c r="L22" s="401">
        <f t="shared" si="3"/>
        <v>0</v>
      </c>
      <c r="M22" s="401">
        <f t="shared" si="4"/>
        <v>0</v>
      </c>
    </row>
    <row r="23" spans="1:13" ht="15">
      <c r="A23" s="135"/>
      <c r="B23" s="341" t="s">
        <v>21</v>
      </c>
      <c r="C23" s="131"/>
      <c r="D23" s="130"/>
      <c r="E23" s="134"/>
      <c r="F23" s="401">
        <v>0</v>
      </c>
      <c r="G23" s="130"/>
      <c r="H23" s="161"/>
      <c r="I23" s="161"/>
      <c r="J23" s="161"/>
      <c r="K23" s="161"/>
      <c r="L23" s="161"/>
      <c r="M23" s="161"/>
    </row>
    <row r="24" spans="1:13" ht="15">
      <c r="A24" s="135"/>
      <c r="B24" s="132"/>
      <c r="C24" s="131"/>
      <c r="D24" s="130"/>
      <c r="E24" s="134"/>
      <c r="F24" s="161"/>
      <c r="G24" s="130"/>
      <c r="H24" s="161"/>
      <c r="I24" s="161"/>
      <c r="J24" s="161"/>
      <c r="K24" s="161"/>
      <c r="L24" s="161"/>
      <c r="M24" s="161"/>
    </row>
    <row r="25" spans="1:13" ht="15">
      <c r="A25" s="135"/>
      <c r="B25" s="132"/>
      <c r="C25" s="131"/>
      <c r="D25" s="130"/>
      <c r="E25" s="134"/>
      <c r="F25" s="161"/>
      <c r="G25" s="130"/>
      <c r="H25" s="161"/>
      <c r="I25" s="161"/>
      <c r="J25" s="161"/>
      <c r="K25" s="161"/>
      <c r="L25" s="161"/>
      <c r="M25" s="161"/>
    </row>
    <row r="26" spans="1:13" ht="15">
      <c r="A26" s="146" t="s">
        <v>22</v>
      </c>
      <c r="B26" s="147" t="s">
        <v>23</v>
      </c>
      <c r="C26" s="131"/>
      <c r="D26" s="130"/>
      <c r="E26" s="134"/>
      <c r="F26" s="161"/>
      <c r="G26" s="130"/>
      <c r="H26" s="161"/>
      <c r="I26" s="161"/>
      <c r="J26" s="161"/>
      <c r="K26" s="161"/>
      <c r="L26" s="161"/>
      <c r="M26" s="161"/>
    </row>
    <row r="27" spans="1:13" ht="15">
      <c r="A27" s="158"/>
      <c r="B27" s="170" t="s">
        <v>24</v>
      </c>
      <c r="C27" s="154"/>
      <c r="D27" s="155"/>
      <c r="E27" s="173"/>
      <c r="F27" s="174">
        <v>0.5</v>
      </c>
      <c r="G27" s="155"/>
      <c r="H27" s="175"/>
      <c r="I27" s="174">
        <v>0.5</v>
      </c>
      <c r="J27" s="175"/>
      <c r="K27" s="174">
        <v>0.5</v>
      </c>
      <c r="L27" s="175"/>
      <c r="M27" s="174">
        <v>0.5</v>
      </c>
    </row>
    <row r="28" spans="1:13" ht="15">
      <c r="A28" s="157"/>
      <c r="B28" s="170" t="s">
        <v>25</v>
      </c>
      <c r="C28" s="154"/>
      <c r="D28" s="155"/>
      <c r="E28" s="173"/>
      <c r="F28" s="174">
        <v>0.5</v>
      </c>
      <c r="G28" s="155"/>
      <c r="H28" s="175"/>
      <c r="I28" s="174">
        <v>0.5</v>
      </c>
      <c r="J28" s="175"/>
      <c r="K28" s="174">
        <v>0.5</v>
      </c>
      <c r="L28" s="175"/>
      <c r="M28" s="174">
        <v>0.5</v>
      </c>
    </row>
    <row r="29" spans="1:13" ht="15">
      <c r="A29" s="157"/>
      <c r="B29" s="170" t="s">
        <v>26</v>
      </c>
      <c r="C29" s="154"/>
      <c r="D29" s="155"/>
      <c r="E29" s="173"/>
      <c r="F29" s="174">
        <v>1</v>
      </c>
      <c r="G29" s="155"/>
      <c r="H29" s="175"/>
      <c r="I29" s="174">
        <v>1</v>
      </c>
      <c r="J29" s="175"/>
      <c r="K29" s="174">
        <v>1</v>
      </c>
      <c r="L29" s="175"/>
      <c r="M29" s="174">
        <v>1</v>
      </c>
    </row>
    <row r="30" spans="1:13" ht="15">
      <c r="A30" s="157"/>
      <c r="B30" s="170" t="s">
        <v>27</v>
      </c>
      <c r="C30" s="154"/>
      <c r="D30" s="155"/>
      <c r="E30" s="173"/>
      <c r="F30" s="174">
        <v>1</v>
      </c>
      <c r="G30" s="155"/>
      <c r="H30" s="175"/>
      <c r="I30" s="174">
        <v>1</v>
      </c>
      <c r="J30" s="175"/>
      <c r="K30" s="174">
        <v>1</v>
      </c>
      <c r="L30" s="175"/>
      <c r="M30" s="174">
        <v>1</v>
      </c>
    </row>
    <row r="31" spans="1:13" ht="15">
      <c r="A31" s="135"/>
      <c r="B31" s="170"/>
      <c r="C31" s="154"/>
      <c r="D31" s="155"/>
      <c r="E31" s="173"/>
      <c r="F31" s="175"/>
      <c r="G31" s="155"/>
      <c r="H31" s="175"/>
      <c r="I31" s="175"/>
      <c r="J31" s="175"/>
      <c r="K31" s="175"/>
      <c r="L31" s="175"/>
      <c r="M31" s="174"/>
    </row>
    <row r="32" spans="1:13" ht="15">
      <c r="A32" s="135"/>
      <c r="B32" s="170"/>
      <c r="C32" s="154"/>
      <c r="D32" s="155"/>
      <c r="E32" s="173"/>
      <c r="F32" s="175"/>
      <c r="G32" s="155"/>
      <c r="H32" s="175"/>
      <c r="I32" s="175"/>
      <c r="J32" s="175"/>
      <c r="K32" s="175"/>
      <c r="L32" s="175"/>
      <c r="M32" s="174"/>
    </row>
  </sheetData>
  <mergeCells count="1">
    <mergeCell ref="A2:B2"/>
  </mergeCells>
  <pageMargins left="0.7" right="0.7" top="0.75" bottom="0.75" header="0.3" footer="0.3"/>
  <pageSetup paperSize="9" scale="57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04"/>
  <sheetViews>
    <sheetView topLeftCell="A208" zoomScaleNormal="100" workbookViewId="0">
      <selection activeCell="G35" sqref="G35"/>
    </sheetView>
  </sheetViews>
  <sheetFormatPr defaultRowHeight="12.75"/>
  <cols>
    <col min="1" max="1" width="4.85546875" customWidth="1"/>
    <col min="2" max="2" width="84.42578125" customWidth="1"/>
    <col min="3" max="12" width="0" hidden="1" customWidth="1"/>
    <col min="13" max="13" width="16.140625" hidden="1" customWidth="1"/>
    <col min="14" max="14" width="15.140625" hidden="1" customWidth="1"/>
    <col min="15" max="15" width="16.85546875" hidden="1" customWidth="1"/>
    <col min="16" max="16" width="17.5703125" customWidth="1"/>
    <col min="17" max="17" width="15.140625" style="123" customWidth="1"/>
    <col min="18" max="18" width="16.85546875" customWidth="1"/>
    <col min="19" max="19" width="17.5703125" customWidth="1"/>
  </cols>
  <sheetData>
    <row r="1" spans="1:19" ht="12.75" customHeight="1">
      <c r="A1" s="110" t="s">
        <v>645</v>
      </c>
      <c r="B1" s="110"/>
      <c r="C1" s="110"/>
      <c r="D1" s="23"/>
      <c r="E1" s="24"/>
      <c r="F1" s="25"/>
      <c r="G1" s="26"/>
      <c r="H1" s="27"/>
      <c r="I1" s="28"/>
      <c r="J1" s="29"/>
      <c r="K1" s="29"/>
      <c r="L1" s="30"/>
      <c r="M1" s="10"/>
      <c r="N1" s="29"/>
      <c r="O1" s="30"/>
      <c r="P1" s="10"/>
      <c r="Q1" s="118"/>
      <c r="R1" s="30"/>
      <c r="S1" s="10"/>
    </row>
    <row r="2" spans="1:19" ht="14.25">
      <c r="A2" s="110" t="s">
        <v>646</v>
      </c>
      <c r="B2" s="110"/>
      <c r="C2" s="110"/>
      <c r="D2" s="3"/>
      <c r="E2" s="2"/>
      <c r="F2" s="2"/>
      <c r="G2" s="4"/>
      <c r="H2" s="5"/>
      <c r="I2" s="6"/>
      <c r="J2" s="31"/>
      <c r="K2" s="31"/>
      <c r="L2" s="7"/>
      <c r="M2" s="8"/>
      <c r="N2" s="31"/>
      <c r="O2" s="7"/>
      <c r="P2" s="8"/>
      <c r="Q2" s="119"/>
      <c r="R2" s="7"/>
      <c r="S2" s="8"/>
    </row>
    <row r="3" spans="1:19" ht="14.25">
      <c r="A3" s="1"/>
      <c r="B3" s="32"/>
      <c r="C3" s="33"/>
      <c r="D3" s="3"/>
      <c r="E3" s="2"/>
      <c r="F3" s="2"/>
      <c r="G3" s="4"/>
      <c r="H3" s="5"/>
      <c r="I3" s="6"/>
      <c r="J3" s="31"/>
      <c r="K3" s="31"/>
      <c r="L3" s="7"/>
      <c r="M3" s="8"/>
      <c r="N3" s="31"/>
      <c r="O3" s="7"/>
      <c r="P3" s="8"/>
      <c r="Q3" s="119"/>
      <c r="R3" s="7"/>
      <c r="S3" s="8"/>
    </row>
    <row r="4" spans="1:19" ht="20.25" thickBot="1">
      <c r="A4" s="1"/>
      <c r="B4" s="34" t="s">
        <v>28</v>
      </c>
      <c r="C4" s="2"/>
      <c r="D4" s="3"/>
      <c r="E4" s="2"/>
      <c r="F4" s="2"/>
      <c r="G4" s="4"/>
      <c r="H4" s="5"/>
      <c r="I4" s="6"/>
      <c r="J4" s="31"/>
      <c r="K4" s="31"/>
      <c r="L4" s="7"/>
      <c r="M4" s="8"/>
      <c r="N4" s="31"/>
      <c r="O4" s="7"/>
      <c r="P4" s="8"/>
      <c r="Q4" s="119"/>
      <c r="R4" s="7"/>
      <c r="S4" s="8"/>
    </row>
    <row r="5" spans="1:19" ht="15">
      <c r="A5" s="35"/>
      <c r="B5" s="36" t="s">
        <v>29</v>
      </c>
      <c r="C5" s="37" t="s">
        <v>647</v>
      </c>
      <c r="D5" s="38"/>
      <c r="E5" s="39"/>
      <c r="F5" s="40" t="s">
        <v>648</v>
      </c>
      <c r="G5" s="37" t="s">
        <v>649</v>
      </c>
      <c r="H5" s="38"/>
      <c r="I5" s="39"/>
      <c r="J5" s="40" t="s">
        <v>650</v>
      </c>
      <c r="K5" s="38"/>
      <c r="L5" s="41"/>
      <c r="M5" s="42" t="s">
        <v>651</v>
      </c>
      <c r="N5" s="38"/>
      <c r="O5" s="41"/>
      <c r="P5" s="42" t="s">
        <v>652</v>
      </c>
      <c r="Q5" s="38"/>
      <c r="R5" s="41"/>
      <c r="S5" s="42" t="s">
        <v>653</v>
      </c>
    </row>
    <row r="6" spans="1:19" ht="15">
      <c r="A6" s="43"/>
      <c r="B6" s="44"/>
      <c r="C6" s="45" t="s">
        <v>654</v>
      </c>
      <c r="D6" s="46"/>
      <c r="E6" s="47"/>
      <c r="F6" s="48" t="s">
        <v>655</v>
      </c>
      <c r="G6" s="45" t="s">
        <v>654</v>
      </c>
      <c r="H6" s="46"/>
      <c r="I6" s="47"/>
      <c r="J6" s="48" t="s">
        <v>656</v>
      </c>
      <c r="K6" s="46"/>
      <c r="L6" s="49"/>
      <c r="M6" s="50" t="s">
        <v>597</v>
      </c>
      <c r="N6" s="46"/>
      <c r="O6" s="49"/>
      <c r="P6" s="50" t="s">
        <v>657</v>
      </c>
      <c r="Q6" s="46"/>
      <c r="R6" s="49"/>
      <c r="S6" s="50" t="s">
        <v>655</v>
      </c>
    </row>
    <row r="7" spans="1:19" ht="45.75" thickBot="1">
      <c r="A7" s="51"/>
      <c r="B7" s="52"/>
      <c r="C7" s="53" t="s">
        <v>658</v>
      </c>
      <c r="D7" s="54" t="s">
        <v>3</v>
      </c>
      <c r="E7" s="55" t="s">
        <v>598</v>
      </c>
      <c r="F7" s="56" t="s">
        <v>658</v>
      </c>
      <c r="G7" s="53" t="s">
        <v>658</v>
      </c>
      <c r="H7" s="54" t="s">
        <v>3</v>
      </c>
      <c r="I7" s="55" t="s">
        <v>598</v>
      </c>
      <c r="J7" s="56" t="s">
        <v>658</v>
      </c>
      <c r="K7" s="54" t="s">
        <v>3</v>
      </c>
      <c r="L7" s="57" t="s">
        <v>598</v>
      </c>
      <c r="M7" s="58" t="s">
        <v>658</v>
      </c>
      <c r="N7" s="54" t="s">
        <v>3</v>
      </c>
      <c r="O7" s="57" t="s">
        <v>598</v>
      </c>
      <c r="P7" s="58" t="s">
        <v>658</v>
      </c>
      <c r="Q7" s="54" t="s">
        <v>3</v>
      </c>
      <c r="R7" s="57" t="s">
        <v>598</v>
      </c>
      <c r="S7" s="58" t="s">
        <v>658</v>
      </c>
    </row>
    <row r="8" spans="1:19" ht="16.5">
      <c r="A8" s="11" t="s">
        <v>32</v>
      </c>
      <c r="B8" s="59" t="s">
        <v>33</v>
      </c>
      <c r="C8" s="60"/>
      <c r="D8" s="61"/>
      <c r="E8" s="12"/>
      <c r="F8" s="12"/>
      <c r="G8" s="13"/>
      <c r="H8" s="14"/>
      <c r="I8" s="15"/>
      <c r="J8" s="16"/>
      <c r="K8" s="14"/>
      <c r="L8" s="17"/>
      <c r="M8" s="16"/>
      <c r="N8" s="14"/>
      <c r="O8" s="17"/>
      <c r="P8" s="16"/>
      <c r="Q8" s="120"/>
      <c r="R8" s="17"/>
      <c r="S8" s="16"/>
    </row>
    <row r="9" spans="1:19" ht="16.5">
      <c r="A9" s="62"/>
      <c r="B9" s="63"/>
      <c r="C9" s="64"/>
      <c r="D9" s="61"/>
      <c r="E9" s="12"/>
      <c r="F9" s="20"/>
      <c r="G9" s="13"/>
      <c r="H9" s="14"/>
      <c r="I9" s="15"/>
      <c r="J9" s="16"/>
      <c r="K9" s="14"/>
      <c r="L9" s="17"/>
      <c r="M9" s="16"/>
      <c r="N9" s="14"/>
      <c r="O9" s="17"/>
      <c r="P9" s="16"/>
      <c r="Q9" s="120"/>
      <c r="R9" s="17"/>
      <c r="S9" s="16"/>
    </row>
    <row r="10" spans="1:19" ht="16.5">
      <c r="A10" s="62" t="s">
        <v>34</v>
      </c>
      <c r="B10" s="59" t="s">
        <v>35</v>
      </c>
      <c r="C10" s="64"/>
      <c r="D10" s="61"/>
      <c r="E10" s="12"/>
      <c r="F10" s="20"/>
      <c r="G10" s="13"/>
      <c r="H10" s="14"/>
      <c r="I10" s="15"/>
      <c r="J10" s="16"/>
      <c r="K10" s="14"/>
      <c r="L10" s="17"/>
      <c r="M10" s="16"/>
      <c r="N10" s="14"/>
      <c r="O10" s="17"/>
      <c r="P10" s="16"/>
      <c r="Q10" s="120"/>
      <c r="R10" s="17"/>
      <c r="S10" s="16"/>
    </row>
    <row r="11" spans="1:19" ht="16.5">
      <c r="A11" s="62"/>
      <c r="B11" s="65" t="s">
        <v>36</v>
      </c>
      <c r="C11" s="64"/>
      <c r="D11" s="61"/>
      <c r="E11" s="12"/>
      <c r="F11" s="20"/>
      <c r="G11" s="13"/>
      <c r="H11" s="14"/>
      <c r="I11" s="15"/>
      <c r="J11" s="16"/>
      <c r="K11" s="14"/>
      <c r="L11" s="17"/>
      <c r="M11" s="16"/>
      <c r="N11" s="14"/>
      <c r="O11" s="17"/>
      <c r="P11" s="16"/>
      <c r="Q11" s="120"/>
      <c r="R11" s="17"/>
      <c r="S11" s="16"/>
    </row>
    <row r="12" spans="1:19" ht="16.5">
      <c r="A12" s="62"/>
      <c r="B12" s="65" t="s">
        <v>37</v>
      </c>
      <c r="C12" s="64"/>
      <c r="D12" s="61"/>
      <c r="E12" s="12"/>
      <c r="F12" s="20"/>
      <c r="G12" s="13"/>
      <c r="H12" s="14"/>
      <c r="I12" s="15"/>
      <c r="J12" s="16"/>
      <c r="K12" s="14"/>
      <c r="L12" s="17"/>
      <c r="M12" s="16"/>
      <c r="N12" s="14"/>
      <c r="O12" s="17"/>
      <c r="P12" s="16"/>
      <c r="Q12" s="120"/>
      <c r="R12" s="17"/>
      <c r="S12" s="16"/>
    </row>
    <row r="13" spans="1:19" ht="16.5">
      <c r="A13" s="62"/>
      <c r="B13" s="65" t="s">
        <v>659</v>
      </c>
      <c r="C13" s="64"/>
      <c r="D13" s="61"/>
      <c r="E13" s="12"/>
      <c r="F13" s="20"/>
      <c r="G13" s="13"/>
      <c r="H13" s="14"/>
      <c r="I13" s="15"/>
      <c r="J13" s="16"/>
      <c r="K13" s="14"/>
      <c r="L13" s="17"/>
      <c r="M13" s="16"/>
      <c r="N13" s="14"/>
      <c r="O13" s="17"/>
      <c r="P13" s="16"/>
      <c r="Q13" s="120"/>
      <c r="R13" s="17"/>
      <c r="S13" s="16"/>
    </row>
    <row r="14" spans="1:19" ht="16.5">
      <c r="A14" s="62"/>
      <c r="B14" s="65" t="s">
        <v>660</v>
      </c>
      <c r="C14" s="64"/>
      <c r="D14" s="61"/>
      <c r="E14" s="12"/>
      <c r="F14" s="20"/>
      <c r="G14" s="13"/>
      <c r="H14" s="14"/>
      <c r="I14" s="15"/>
      <c r="J14" s="16"/>
      <c r="K14" s="14"/>
      <c r="L14" s="17"/>
      <c r="M14" s="16"/>
      <c r="N14" s="14"/>
      <c r="O14" s="17"/>
      <c r="P14" s="16"/>
      <c r="Q14" s="120"/>
      <c r="R14" s="17"/>
      <c r="S14" s="16"/>
    </row>
    <row r="15" spans="1:19" ht="16.5">
      <c r="A15" s="62"/>
      <c r="B15" s="65" t="s">
        <v>39</v>
      </c>
      <c r="C15" s="64"/>
      <c r="D15" s="61"/>
      <c r="E15" s="12"/>
      <c r="F15" s="20"/>
      <c r="G15" s="13"/>
      <c r="H15" s="14"/>
      <c r="I15" s="15"/>
      <c r="J15" s="16"/>
      <c r="K15" s="14"/>
      <c r="L15" s="17"/>
      <c r="M15" s="16"/>
      <c r="N15" s="14"/>
      <c r="O15" s="17"/>
      <c r="P15" s="16"/>
      <c r="Q15" s="120"/>
      <c r="R15" s="17"/>
      <c r="S15" s="16"/>
    </row>
    <row r="16" spans="1:19" ht="16.5">
      <c r="A16" s="62"/>
      <c r="B16" s="65" t="s">
        <v>40</v>
      </c>
      <c r="C16" s="64">
        <v>0.69</v>
      </c>
      <c r="D16" s="66">
        <v>5.5E-2</v>
      </c>
      <c r="E16" s="12">
        <f>C16*D16</f>
        <v>3.7949999999999998E-2</v>
      </c>
      <c r="F16" s="20">
        <f>C16+E16</f>
        <v>0.72794999999999999</v>
      </c>
      <c r="G16" s="67">
        <f>F16</f>
        <v>0.72794999999999999</v>
      </c>
      <c r="H16" s="14">
        <v>0.05</v>
      </c>
      <c r="I16" s="16">
        <f>G16*H16</f>
        <v>3.6397499999999999E-2</v>
      </c>
      <c r="J16" s="16">
        <v>0.77</v>
      </c>
      <c r="K16" s="14">
        <v>5.8299999999999998E-2</v>
      </c>
      <c r="L16" s="17">
        <f>J16*K16</f>
        <v>4.4891E-2</v>
      </c>
      <c r="M16" s="18">
        <f>J16+L16</f>
        <v>0.81489100000000003</v>
      </c>
      <c r="N16" s="14">
        <v>6.6000000000000003E-2</v>
      </c>
      <c r="O16" s="17">
        <f>M16*N16</f>
        <v>5.3782806000000002E-2</v>
      </c>
      <c r="P16" s="18">
        <f>M16+O16</f>
        <v>0.86867380599999999</v>
      </c>
      <c r="Q16" s="120">
        <v>-0.04</v>
      </c>
      <c r="R16" s="17">
        <f>P16*Q16</f>
        <v>-3.4746952240000004E-2</v>
      </c>
      <c r="S16" s="18">
        <f>P16+R16</f>
        <v>0.83392685375999998</v>
      </c>
    </row>
    <row r="17" spans="1:19" ht="16.5">
      <c r="A17" s="62"/>
      <c r="B17" s="65" t="s">
        <v>41</v>
      </c>
      <c r="C17" s="64">
        <v>0.82</v>
      </c>
      <c r="D17" s="66">
        <v>6.5000000000000002E-2</v>
      </c>
      <c r="E17" s="12">
        <f>C17*D17</f>
        <v>5.33E-2</v>
      </c>
      <c r="F17" s="20">
        <f>C17+E17</f>
        <v>0.87329999999999997</v>
      </c>
      <c r="G17" s="67">
        <f>F17</f>
        <v>0.87329999999999997</v>
      </c>
      <c r="H17" s="14">
        <v>0.05</v>
      </c>
      <c r="I17" s="16">
        <f>G17*H17</f>
        <v>4.3665000000000002E-2</v>
      </c>
      <c r="J17" s="16">
        <v>0.93</v>
      </c>
      <c r="K17" s="14">
        <v>6.8000000000000005E-2</v>
      </c>
      <c r="L17" s="17">
        <f>J17*K17</f>
        <v>6.3240000000000005E-2</v>
      </c>
      <c r="M17" s="18">
        <f>J17+L17</f>
        <v>0.99324000000000001</v>
      </c>
      <c r="N17" s="14">
        <v>7.5999999999999998E-2</v>
      </c>
      <c r="O17" s="17">
        <f>M17*N17</f>
        <v>7.5486239999999996E-2</v>
      </c>
      <c r="P17" s="18">
        <f>M17+O17</f>
        <v>1.0687262399999999</v>
      </c>
      <c r="Q17" s="120">
        <v>0.01</v>
      </c>
      <c r="R17" s="17">
        <f>P17*Q17</f>
        <v>1.06872624E-2</v>
      </c>
      <c r="S17" s="18">
        <f>P17+R17</f>
        <v>1.0794135024</v>
      </c>
    </row>
    <row r="18" spans="1:19" ht="16.5">
      <c r="A18" s="62"/>
      <c r="B18" s="65" t="s">
        <v>42</v>
      </c>
      <c r="C18" s="64">
        <v>0.99</v>
      </c>
      <c r="D18" s="66">
        <v>7.0000000000000007E-2</v>
      </c>
      <c r="E18" s="12">
        <f>C18*D18</f>
        <v>6.93E-2</v>
      </c>
      <c r="F18" s="20">
        <f>C18+E18</f>
        <v>1.0592999999999999</v>
      </c>
      <c r="G18" s="67">
        <f>F18</f>
        <v>1.0592999999999999</v>
      </c>
      <c r="H18" s="14">
        <v>0.05</v>
      </c>
      <c r="I18" s="16">
        <f>G18*H18</f>
        <v>5.2964999999999998E-2</v>
      </c>
      <c r="J18" s="16">
        <v>1.1399999999999999</v>
      </c>
      <c r="K18" s="14">
        <v>0.122</v>
      </c>
      <c r="L18" s="17">
        <f>J18*K18</f>
        <v>0.13907999999999998</v>
      </c>
      <c r="M18" s="18">
        <f>J18+L18</f>
        <v>1.27908</v>
      </c>
      <c r="N18" s="14">
        <v>7.6399999999999996E-2</v>
      </c>
      <c r="O18" s="17">
        <f>M18*N18</f>
        <v>9.7721711999999988E-2</v>
      </c>
      <c r="P18" s="18">
        <f>M18+O18</f>
        <v>1.376801712</v>
      </c>
      <c r="Q18" s="120">
        <v>5.5E-2</v>
      </c>
      <c r="R18" s="17">
        <f>P18*Q18</f>
        <v>7.5724094160000005E-2</v>
      </c>
      <c r="S18" s="18">
        <f>P18+R18</f>
        <v>1.4525258061599999</v>
      </c>
    </row>
    <row r="19" spans="1:19" ht="16.5">
      <c r="A19" s="62"/>
      <c r="B19" s="65" t="s">
        <v>43</v>
      </c>
      <c r="C19" s="64">
        <v>1.18</v>
      </c>
      <c r="D19" s="66">
        <v>7.0000000000000007E-2</v>
      </c>
      <c r="E19" s="12">
        <f>C19*D19</f>
        <v>8.2600000000000007E-2</v>
      </c>
      <c r="F19" s="20">
        <f>C19+E19</f>
        <v>1.2625999999999999</v>
      </c>
      <c r="G19" s="67">
        <f>F19</f>
        <v>1.2625999999999999</v>
      </c>
      <c r="H19" s="14">
        <v>0.05</v>
      </c>
      <c r="I19" s="16">
        <f>G19*H19</f>
        <v>6.3130000000000006E-2</v>
      </c>
      <c r="J19" s="16">
        <v>1.36</v>
      </c>
      <c r="K19" s="14">
        <v>0.122</v>
      </c>
      <c r="L19" s="17">
        <f>J19*K19</f>
        <v>0.16592000000000001</v>
      </c>
      <c r="M19" s="18">
        <f>J19+L19</f>
        <v>1.5259200000000002</v>
      </c>
      <c r="N19" s="14">
        <v>7.6399999999999996E-2</v>
      </c>
      <c r="O19" s="17">
        <f>M19*N19</f>
        <v>0.116580288</v>
      </c>
      <c r="P19" s="18">
        <f>M19+O19</f>
        <v>1.6425002880000001</v>
      </c>
      <c r="Q19" s="120">
        <v>0.05</v>
      </c>
      <c r="R19" s="17">
        <f>P19*Q19</f>
        <v>8.2125014400000015E-2</v>
      </c>
      <c r="S19" s="18">
        <f>P19+R19</f>
        <v>1.7246253024000002</v>
      </c>
    </row>
    <row r="20" spans="1:19" ht="16.5">
      <c r="A20" s="62"/>
      <c r="B20" s="65"/>
      <c r="C20" s="64"/>
      <c r="D20" s="66"/>
      <c r="E20" s="12"/>
      <c r="F20" s="20"/>
      <c r="G20" s="67"/>
      <c r="H20" s="14"/>
      <c r="I20" s="16"/>
      <c r="J20" s="16"/>
      <c r="K20" s="14"/>
      <c r="L20" s="17"/>
      <c r="M20" s="16"/>
      <c r="N20" s="14"/>
      <c r="O20" s="17"/>
      <c r="P20" s="16"/>
      <c r="Q20" s="120"/>
      <c r="R20" s="17"/>
      <c r="S20" s="16"/>
    </row>
    <row r="21" spans="1:19" ht="16.5">
      <c r="A21" s="62" t="s">
        <v>22</v>
      </c>
      <c r="B21" s="59" t="s">
        <v>661</v>
      </c>
      <c r="C21" s="68"/>
      <c r="D21" s="66"/>
      <c r="E21" s="12"/>
      <c r="F21" s="20"/>
      <c r="G21" s="67"/>
      <c r="H21" s="14"/>
      <c r="I21" s="16"/>
      <c r="J21" s="16"/>
      <c r="K21" s="14"/>
      <c r="L21" s="17"/>
      <c r="M21" s="16"/>
      <c r="N21" s="14"/>
      <c r="O21" s="17"/>
      <c r="P21" s="16"/>
      <c r="Q21" s="120"/>
      <c r="R21" s="17"/>
      <c r="S21" s="16"/>
    </row>
    <row r="22" spans="1:19" ht="16.5">
      <c r="A22" s="62"/>
      <c r="B22" s="69"/>
      <c r="C22" s="64"/>
      <c r="D22" s="66"/>
      <c r="E22" s="12"/>
      <c r="F22" s="20"/>
      <c r="G22" s="67"/>
      <c r="H22" s="14"/>
      <c r="I22" s="16"/>
      <c r="J22" s="16"/>
      <c r="K22" s="14"/>
      <c r="L22" s="17"/>
      <c r="M22" s="16"/>
      <c r="N22" s="14"/>
      <c r="O22" s="17"/>
      <c r="P22" s="16"/>
      <c r="Q22" s="120"/>
      <c r="R22" s="17"/>
      <c r="S22" s="16"/>
    </row>
    <row r="23" spans="1:19" ht="16.5">
      <c r="A23" s="62"/>
      <c r="B23" s="65" t="s">
        <v>45</v>
      </c>
      <c r="C23" s="64"/>
      <c r="D23" s="66"/>
      <c r="E23" s="12"/>
      <c r="F23" s="20"/>
      <c r="G23" s="67"/>
      <c r="H23" s="14"/>
      <c r="I23" s="16"/>
      <c r="J23" s="16"/>
      <c r="K23" s="14"/>
      <c r="L23" s="17"/>
      <c r="M23" s="16"/>
      <c r="N23" s="14"/>
      <c r="O23" s="17"/>
      <c r="P23" s="16"/>
      <c r="Q23" s="120"/>
      <c r="R23" s="17"/>
      <c r="S23" s="16"/>
    </row>
    <row r="24" spans="1:19" ht="16.5">
      <c r="A24" s="62"/>
      <c r="B24" s="65" t="s">
        <v>39</v>
      </c>
      <c r="C24" s="64"/>
      <c r="D24" s="66"/>
      <c r="E24" s="12"/>
      <c r="F24" s="20"/>
      <c r="G24" s="67"/>
      <c r="H24" s="14"/>
      <c r="I24" s="16"/>
      <c r="J24" s="16"/>
      <c r="K24" s="14"/>
      <c r="L24" s="17"/>
      <c r="M24" s="16"/>
      <c r="N24" s="14"/>
      <c r="O24" s="17"/>
      <c r="P24" s="16"/>
      <c r="Q24" s="120"/>
      <c r="R24" s="17"/>
      <c r="S24" s="16"/>
    </row>
    <row r="25" spans="1:19" ht="16.5">
      <c r="A25" s="62"/>
      <c r="B25" s="65" t="s">
        <v>40</v>
      </c>
      <c r="C25" s="64">
        <v>0.69</v>
      </c>
      <c r="D25" s="66">
        <v>5.5E-2</v>
      </c>
      <c r="E25" s="12">
        <f>C25*D25</f>
        <v>3.7949999999999998E-2</v>
      </c>
      <c r="F25" s="20">
        <f>C25+E25</f>
        <v>0.72794999999999999</v>
      </c>
      <c r="G25" s="67">
        <f>F25</f>
        <v>0.72794999999999999</v>
      </c>
      <c r="H25" s="14">
        <v>0.05</v>
      </c>
      <c r="I25" s="16">
        <f>G25*H25</f>
        <v>3.6397499999999999E-2</v>
      </c>
      <c r="J25" s="16">
        <v>0.77</v>
      </c>
      <c r="K25" s="14">
        <v>5.8299999999999998E-2</v>
      </c>
      <c r="L25" s="17">
        <f>J25*K25</f>
        <v>4.4891E-2</v>
      </c>
      <c r="M25" s="18">
        <f>J25+L25</f>
        <v>0.81489100000000003</v>
      </c>
      <c r="N25" s="14">
        <v>6.6000000000000003E-2</v>
      </c>
      <c r="O25" s="17">
        <f>M25*N25</f>
        <v>5.3782806000000002E-2</v>
      </c>
      <c r="P25" s="18">
        <f>M25+O25</f>
        <v>0.86867380599999999</v>
      </c>
      <c r="Q25" s="120">
        <v>-0.04</v>
      </c>
      <c r="R25" s="17">
        <f>P25*Q25</f>
        <v>-3.4746952240000004E-2</v>
      </c>
      <c r="S25" s="18">
        <f>P25+R25</f>
        <v>0.83392685375999998</v>
      </c>
    </row>
    <row r="26" spans="1:19" ht="16.5">
      <c r="A26" s="19"/>
      <c r="B26" s="65" t="s">
        <v>41</v>
      </c>
      <c r="C26" s="64">
        <v>0.82</v>
      </c>
      <c r="D26" s="66">
        <v>6.5000000000000002E-2</v>
      </c>
      <c r="E26" s="12">
        <f>C26*D26</f>
        <v>5.33E-2</v>
      </c>
      <c r="F26" s="20">
        <f>C26+E26</f>
        <v>0.87329999999999997</v>
      </c>
      <c r="G26" s="67">
        <f>F26</f>
        <v>0.87329999999999997</v>
      </c>
      <c r="H26" s="14">
        <v>0.05</v>
      </c>
      <c r="I26" s="16">
        <f>G26*H26</f>
        <v>4.3665000000000002E-2</v>
      </c>
      <c r="J26" s="16">
        <v>0.93</v>
      </c>
      <c r="K26" s="14">
        <v>6.8000000000000005E-2</v>
      </c>
      <c r="L26" s="17">
        <f>J26*K26</f>
        <v>6.3240000000000005E-2</v>
      </c>
      <c r="M26" s="18">
        <f>J26+L26</f>
        <v>0.99324000000000001</v>
      </c>
      <c r="N26" s="14">
        <v>7.5999999999999998E-2</v>
      </c>
      <c r="O26" s="17">
        <f>M26*N26</f>
        <v>7.5486239999999996E-2</v>
      </c>
      <c r="P26" s="18">
        <f>M26+O26</f>
        <v>1.0687262399999999</v>
      </c>
      <c r="Q26" s="120">
        <v>0.01</v>
      </c>
      <c r="R26" s="17">
        <f>P26*Q26</f>
        <v>1.06872624E-2</v>
      </c>
      <c r="S26" s="18">
        <f>P26+R26</f>
        <v>1.0794135024</v>
      </c>
    </row>
    <row r="27" spans="1:19" ht="16.5">
      <c r="A27" s="19"/>
      <c r="B27" s="65" t="s">
        <v>42</v>
      </c>
      <c r="C27" s="64">
        <v>0.99</v>
      </c>
      <c r="D27" s="66">
        <v>7.0000000000000007E-2</v>
      </c>
      <c r="E27" s="12">
        <f>C27*D27</f>
        <v>6.93E-2</v>
      </c>
      <c r="F27" s="20">
        <f>C27+E27</f>
        <v>1.0592999999999999</v>
      </c>
      <c r="G27" s="67">
        <f>F27</f>
        <v>1.0592999999999999</v>
      </c>
      <c r="H27" s="14">
        <v>0.05</v>
      </c>
      <c r="I27" s="16">
        <f>G27*H27</f>
        <v>5.2964999999999998E-2</v>
      </c>
      <c r="J27" s="16">
        <v>1.1399999999999999</v>
      </c>
      <c r="K27" s="14">
        <v>0.122</v>
      </c>
      <c r="L27" s="17">
        <f>J27*K27</f>
        <v>0.13907999999999998</v>
      </c>
      <c r="M27" s="18">
        <f>J27+L27</f>
        <v>1.27908</v>
      </c>
      <c r="N27" s="14">
        <v>7.6399999999999996E-2</v>
      </c>
      <c r="O27" s="17">
        <f>M27*N27</f>
        <v>9.7721711999999988E-2</v>
      </c>
      <c r="P27" s="18">
        <f>M27+O27</f>
        <v>1.376801712</v>
      </c>
      <c r="Q27" s="120">
        <v>5.5E-2</v>
      </c>
      <c r="R27" s="17">
        <f>P27*Q27</f>
        <v>7.5724094160000005E-2</v>
      </c>
      <c r="S27" s="18">
        <f>P27+R27</f>
        <v>1.4525258061599999</v>
      </c>
    </row>
    <row r="28" spans="1:19" ht="16.5">
      <c r="A28" s="19"/>
      <c r="B28" s="65" t="s">
        <v>43</v>
      </c>
      <c r="C28" s="64">
        <v>1.18</v>
      </c>
      <c r="D28" s="66">
        <v>7.0000000000000007E-2</v>
      </c>
      <c r="E28" s="12">
        <f>C28*D28</f>
        <v>8.2600000000000007E-2</v>
      </c>
      <c r="F28" s="20">
        <f>C28+E28</f>
        <v>1.2625999999999999</v>
      </c>
      <c r="G28" s="67">
        <f>F28</f>
        <v>1.2625999999999999</v>
      </c>
      <c r="H28" s="14">
        <v>0.05</v>
      </c>
      <c r="I28" s="16">
        <f>G28*H28</f>
        <v>6.3130000000000006E-2</v>
      </c>
      <c r="J28" s="16">
        <v>1.36</v>
      </c>
      <c r="K28" s="14">
        <v>0.122</v>
      </c>
      <c r="L28" s="17">
        <f>J28*K28</f>
        <v>0.16592000000000001</v>
      </c>
      <c r="M28" s="18">
        <f>J28+L28</f>
        <v>1.5259200000000002</v>
      </c>
      <c r="N28" s="14">
        <v>7.6399999999999996E-2</v>
      </c>
      <c r="O28" s="17">
        <f>M28*N28</f>
        <v>0.116580288</v>
      </c>
      <c r="P28" s="18">
        <f>M28+O28</f>
        <v>1.6425002880000001</v>
      </c>
      <c r="Q28" s="120">
        <v>0.05</v>
      </c>
      <c r="R28" s="17">
        <f>P28*Q28</f>
        <v>8.2125014400000015E-2</v>
      </c>
      <c r="S28" s="18">
        <f>P28+R28</f>
        <v>1.7246253024000002</v>
      </c>
    </row>
    <row r="29" spans="1:19" ht="16.5">
      <c r="A29" s="19"/>
      <c r="B29" s="65"/>
      <c r="C29" s="64"/>
      <c r="D29" s="66"/>
      <c r="E29" s="12"/>
      <c r="F29" s="20"/>
      <c r="G29" s="67"/>
      <c r="H29" s="14"/>
      <c r="I29" s="16"/>
      <c r="J29" s="16"/>
      <c r="K29" s="14"/>
      <c r="L29" s="17"/>
      <c r="M29" s="16"/>
      <c r="N29" s="14"/>
      <c r="O29" s="17"/>
      <c r="P29" s="16"/>
      <c r="Q29" s="120"/>
      <c r="R29" s="17"/>
      <c r="S29" s="16"/>
    </row>
    <row r="30" spans="1:19" ht="25.5" customHeight="1">
      <c r="A30" s="19"/>
      <c r="B30" s="112" t="s">
        <v>662</v>
      </c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4"/>
      <c r="Q30" s="121"/>
      <c r="R30" s="113"/>
      <c r="S30" s="114"/>
    </row>
    <row r="31" spans="1:19" ht="16.5">
      <c r="A31" s="19"/>
      <c r="B31" s="65"/>
      <c r="C31" s="64"/>
      <c r="D31" s="66"/>
      <c r="E31" s="12"/>
      <c r="F31" s="20"/>
      <c r="G31" s="67"/>
      <c r="H31" s="14"/>
      <c r="I31" s="16"/>
      <c r="J31" s="16"/>
      <c r="K31" s="14"/>
      <c r="L31" s="17"/>
      <c r="M31" s="16"/>
      <c r="N31" s="14"/>
      <c r="O31" s="17"/>
      <c r="P31" s="16"/>
      <c r="Q31" s="120"/>
      <c r="R31" s="17"/>
      <c r="S31" s="16"/>
    </row>
    <row r="32" spans="1:19" ht="16.5">
      <c r="A32" s="19"/>
      <c r="B32" s="65"/>
      <c r="C32" s="64"/>
      <c r="D32" s="66"/>
      <c r="E32" s="12"/>
      <c r="F32" s="20"/>
      <c r="G32" s="67"/>
      <c r="H32" s="14"/>
      <c r="I32" s="16"/>
      <c r="J32" s="16"/>
      <c r="K32" s="14"/>
      <c r="L32" s="17"/>
      <c r="M32" s="16"/>
      <c r="N32" s="14"/>
      <c r="O32" s="17"/>
      <c r="P32" s="16"/>
      <c r="Q32" s="120"/>
      <c r="R32" s="17"/>
      <c r="S32" s="16"/>
    </row>
    <row r="33" spans="1:19" ht="16.5">
      <c r="A33" s="19" t="s">
        <v>46</v>
      </c>
      <c r="B33" s="59" t="s">
        <v>47</v>
      </c>
      <c r="C33" s="64"/>
      <c r="D33" s="61"/>
      <c r="E33" s="12"/>
      <c r="F33" s="20"/>
      <c r="G33" s="67"/>
      <c r="H33" s="14"/>
      <c r="I33" s="16"/>
      <c r="J33" s="16"/>
      <c r="K33" s="14"/>
      <c r="L33" s="17"/>
      <c r="M33" s="16"/>
      <c r="N33" s="14"/>
      <c r="O33" s="17"/>
      <c r="P33" s="16"/>
      <c r="Q33" s="120"/>
      <c r="R33" s="17"/>
      <c r="S33" s="16"/>
    </row>
    <row r="34" spans="1:19" ht="16.5">
      <c r="A34" s="19"/>
      <c r="B34" s="65" t="s">
        <v>48</v>
      </c>
      <c r="C34" s="64"/>
      <c r="D34" s="61"/>
      <c r="E34" s="12"/>
      <c r="F34" s="20"/>
      <c r="G34" s="67"/>
      <c r="H34" s="14"/>
      <c r="I34" s="16"/>
      <c r="J34" s="16"/>
      <c r="K34" s="14"/>
      <c r="L34" s="17"/>
      <c r="M34" s="16"/>
      <c r="N34" s="14"/>
      <c r="O34" s="17"/>
      <c r="P34" s="16"/>
      <c r="Q34" s="120"/>
      <c r="R34" s="17"/>
      <c r="S34" s="16"/>
    </row>
    <row r="35" spans="1:19" ht="16.5">
      <c r="A35" s="19"/>
      <c r="B35" s="65" t="s">
        <v>49</v>
      </c>
      <c r="C35" s="64"/>
      <c r="D35" s="61"/>
      <c r="E35" s="12"/>
      <c r="F35" s="20"/>
      <c r="G35" s="67"/>
      <c r="H35" s="14"/>
      <c r="I35" s="16"/>
      <c r="J35" s="16"/>
      <c r="K35" s="14"/>
      <c r="L35" s="17"/>
      <c r="M35" s="16"/>
      <c r="N35" s="14"/>
      <c r="O35" s="17"/>
      <c r="P35" s="16"/>
      <c r="Q35" s="120"/>
      <c r="R35" s="17"/>
      <c r="S35" s="16"/>
    </row>
    <row r="36" spans="1:19" ht="16.5">
      <c r="A36" s="19"/>
      <c r="B36" s="65" t="s">
        <v>50</v>
      </c>
      <c r="C36" s="64"/>
      <c r="D36" s="61"/>
      <c r="E36" s="12"/>
      <c r="F36" s="20"/>
      <c r="G36" s="67"/>
      <c r="H36" s="14"/>
      <c r="I36" s="16"/>
      <c r="J36" s="16"/>
      <c r="K36" s="14"/>
      <c r="L36" s="17"/>
      <c r="M36" s="16"/>
      <c r="N36" s="14"/>
      <c r="O36" s="17"/>
      <c r="P36" s="16"/>
      <c r="Q36" s="120"/>
      <c r="R36" s="17"/>
      <c r="S36" s="16"/>
    </row>
    <row r="37" spans="1:19" ht="16.5">
      <c r="A37" s="19"/>
      <c r="B37" s="65" t="s">
        <v>51</v>
      </c>
      <c r="C37" s="64"/>
      <c r="D37" s="61"/>
      <c r="E37" s="12"/>
      <c r="F37" s="20"/>
      <c r="G37" s="67"/>
      <c r="H37" s="14"/>
      <c r="I37" s="16"/>
      <c r="J37" s="16"/>
      <c r="K37" s="14"/>
      <c r="L37" s="17"/>
      <c r="M37" s="16"/>
      <c r="N37" s="14"/>
      <c r="O37" s="17"/>
      <c r="P37" s="16"/>
      <c r="Q37" s="120"/>
      <c r="R37" s="17"/>
      <c r="S37" s="16"/>
    </row>
    <row r="38" spans="1:19" ht="16.5">
      <c r="A38" s="19"/>
      <c r="B38" s="65" t="s">
        <v>52</v>
      </c>
      <c r="C38" s="64"/>
      <c r="D38" s="61"/>
      <c r="E38" s="12"/>
      <c r="F38" s="20"/>
      <c r="G38" s="67"/>
      <c r="H38" s="14"/>
      <c r="I38" s="16"/>
      <c r="J38" s="16"/>
      <c r="K38" s="14"/>
      <c r="L38" s="17"/>
      <c r="M38" s="16"/>
      <c r="N38" s="14"/>
      <c r="O38" s="17"/>
      <c r="P38" s="16"/>
      <c r="Q38" s="120"/>
      <c r="R38" s="17"/>
      <c r="S38" s="16"/>
    </row>
    <row r="39" spans="1:19" ht="16.5">
      <c r="A39" s="19"/>
      <c r="B39" s="65" t="s">
        <v>53</v>
      </c>
      <c r="C39" s="64"/>
      <c r="D39" s="61"/>
      <c r="E39" s="12"/>
      <c r="F39" s="20"/>
      <c r="G39" s="67"/>
      <c r="H39" s="14"/>
      <c r="I39" s="16"/>
      <c r="J39" s="16"/>
      <c r="K39" s="14"/>
      <c r="L39" s="17"/>
      <c r="M39" s="16"/>
      <c r="N39" s="14"/>
      <c r="O39" s="17"/>
      <c r="P39" s="16"/>
      <c r="Q39" s="120"/>
      <c r="R39" s="17"/>
      <c r="S39" s="16"/>
    </row>
    <row r="40" spans="1:19" ht="16.5">
      <c r="A40" s="19"/>
      <c r="B40" s="65" t="s">
        <v>54</v>
      </c>
      <c r="C40" s="64"/>
      <c r="D40" s="61"/>
      <c r="E40" s="12"/>
      <c r="F40" s="20"/>
      <c r="G40" s="67"/>
      <c r="H40" s="14"/>
      <c r="I40" s="16"/>
      <c r="J40" s="16"/>
      <c r="K40" s="14"/>
      <c r="L40" s="17"/>
      <c r="M40" s="16"/>
      <c r="N40" s="14"/>
      <c r="O40" s="17"/>
      <c r="P40" s="16"/>
      <c r="Q40" s="120"/>
      <c r="R40" s="17"/>
      <c r="S40" s="16"/>
    </row>
    <row r="41" spans="1:19" ht="16.5">
      <c r="A41" s="19"/>
      <c r="B41" s="65" t="s">
        <v>663</v>
      </c>
      <c r="C41" s="64"/>
      <c r="D41" s="61"/>
      <c r="E41" s="12"/>
      <c r="F41" s="20"/>
      <c r="G41" s="67"/>
      <c r="H41" s="14"/>
      <c r="I41" s="16"/>
      <c r="J41" s="16"/>
      <c r="K41" s="14"/>
      <c r="L41" s="17"/>
      <c r="M41" s="16"/>
      <c r="N41" s="14"/>
      <c r="O41" s="17"/>
      <c r="P41" s="16"/>
      <c r="Q41" s="120"/>
      <c r="R41" s="17"/>
      <c r="S41" s="16"/>
    </row>
    <row r="42" spans="1:19" ht="16.5">
      <c r="A42" s="19"/>
      <c r="B42" s="65" t="s">
        <v>56</v>
      </c>
      <c r="C42" s="64"/>
      <c r="D42" s="61"/>
      <c r="E42" s="12"/>
      <c r="F42" s="20"/>
      <c r="G42" s="67"/>
      <c r="H42" s="14"/>
      <c r="I42" s="16"/>
      <c r="J42" s="16"/>
      <c r="K42" s="14"/>
      <c r="L42" s="17"/>
      <c r="M42" s="16"/>
      <c r="N42" s="14"/>
      <c r="O42" s="17"/>
      <c r="P42" s="16"/>
      <c r="Q42" s="120"/>
      <c r="R42" s="17"/>
      <c r="S42" s="16"/>
    </row>
    <row r="43" spans="1:19" ht="16.5">
      <c r="A43" s="19"/>
      <c r="B43" s="65" t="s">
        <v>57</v>
      </c>
      <c r="C43" s="64">
        <v>416.02980970800002</v>
      </c>
      <c r="D43" s="61"/>
      <c r="E43" s="12">
        <f>C43*D43</f>
        <v>0</v>
      </c>
      <c r="F43" s="20">
        <f>C43+E43</f>
        <v>416.02980970800002</v>
      </c>
      <c r="G43" s="67">
        <f>F43</f>
        <v>416.02980970800002</v>
      </c>
      <c r="H43" s="14">
        <v>7.2999999999999995E-2</v>
      </c>
      <c r="I43" s="16">
        <f>G43*H43</f>
        <v>30.370176108683999</v>
      </c>
      <c r="J43" s="16">
        <f>G43+I43</f>
        <v>446.39998581668402</v>
      </c>
      <c r="K43" s="14">
        <v>0.122</v>
      </c>
      <c r="L43" s="17">
        <f>J43*K43</f>
        <v>54.460798269635447</v>
      </c>
      <c r="M43" s="16">
        <f>J43+L43</f>
        <v>500.86078408631948</v>
      </c>
      <c r="N43" s="14">
        <v>7.6399999999999996E-2</v>
      </c>
      <c r="O43" s="17">
        <f>M43*N43</f>
        <v>38.265763904194806</v>
      </c>
      <c r="P43" s="16">
        <f>M43+O43</f>
        <v>539.12654799051427</v>
      </c>
      <c r="Q43" s="120">
        <v>1.8800000000000001E-2</v>
      </c>
      <c r="R43" s="17">
        <f>P43*Q43</f>
        <v>10.135579102221669</v>
      </c>
      <c r="S43" s="16">
        <f>P43+R43</f>
        <v>549.26212709273591</v>
      </c>
    </row>
    <row r="44" spans="1:19" ht="16.5">
      <c r="A44" s="19"/>
      <c r="B44" s="65"/>
      <c r="C44" s="64"/>
      <c r="D44" s="61"/>
      <c r="E44" s="12"/>
      <c r="F44" s="20"/>
      <c r="G44" s="67"/>
      <c r="H44" s="14"/>
      <c r="I44" s="16"/>
      <c r="J44" s="16"/>
      <c r="K44" s="14"/>
      <c r="L44" s="17"/>
      <c r="M44" s="16"/>
      <c r="N44" s="14"/>
      <c r="O44" s="17"/>
      <c r="P44" s="16"/>
      <c r="Q44" s="120"/>
      <c r="R44" s="17"/>
      <c r="S44" s="16"/>
    </row>
    <row r="45" spans="1:19" ht="16.5">
      <c r="A45" s="19"/>
      <c r="B45" s="65" t="s">
        <v>664</v>
      </c>
      <c r="C45" s="64"/>
      <c r="D45" s="61"/>
      <c r="E45" s="12"/>
      <c r="F45" s="20"/>
      <c r="G45" s="67"/>
      <c r="H45" s="14"/>
      <c r="I45" s="16"/>
      <c r="J45" s="16"/>
      <c r="K45" s="14"/>
      <c r="L45" s="17"/>
      <c r="M45" s="16"/>
      <c r="N45" s="14"/>
      <c r="O45" s="17"/>
      <c r="P45" s="16"/>
      <c r="Q45" s="120"/>
      <c r="R45" s="17"/>
      <c r="S45" s="16"/>
    </row>
    <row r="46" spans="1:19" ht="16.5">
      <c r="A46" s="19"/>
      <c r="B46" s="65" t="s">
        <v>58</v>
      </c>
      <c r="C46" s="64"/>
      <c r="D46" s="61"/>
      <c r="E46" s="12"/>
      <c r="F46" s="20"/>
      <c r="G46" s="67"/>
      <c r="H46" s="14"/>
      <c r="I46" s="16"/>
      <c r="J46" s="16"/>
      <c r="K46" s="14"/>
      <c r="L46" s="17"/>
      <c r="M46" s="16"/>
      <c r="N46" s="14"/>
      <c r="O46" s="17"/>
      <c r="P46" s="16"/>
      <c r="Q46" s="120"/>
      <c r="R46" s="17"/>
      <c r="S46" s="16"/>
    </row>
    <row r="47" spans="1:19" ht="16.5">
      <c r="A47" s="19"/>
      <c r="B47" s="65" t="s">
        <v>59</v>
      </c>
      <c r="C47" s="64"/>
      <c r="D47" s="61"/>
      <c r="E47" s="12"/>
      <c r="F47" s="20"/>
      <c r="G47" s="67"/>
      <c r="H47" s="14"/>
      <c r="I47" s="16"/>
      <c r="J47" s="16"/>
      <c r="K47" s="14"/>
      <c r="L47" s="17"/>
      <c r="M47" s="16"/>
      <c r="N47" s="14"/>
      <c r="O47" s="17"/>
      <c r="P47" s="16"/>
      <c r="Q47" s="120"/>
      <c r="R47" s="17"/>
      <c r="S47" s="16"/>
    </row>
    <row r="48" spans="1:19" ht="16.5">
      <c r="A48" s="19"/>
      <c r="B48" s="65"/>
      <c r="C48" s="64"/>
      <c r="D48" s="61"/>
      <c r="E48" s="12"/>
      <c r="F48" s="20"/>
      <c r="G48" s="67"/>
      <c r="H48" s="14"/>
      <c r="I48" s="16"/>
      <c r="J48" s="16"/>
      <c r="K48" s="14"/>
      <c r="L48" s="17"/>
      <c r="M48" s="16"/>
      <c r="N48" s="14"/>
      <c r="O48" s="17"/>
      <c r="P48" s="16"/>
      <c r="Q48" s="120"/>
      <c r="R48" s="17"/>
      <c r="S48" s="16"/>
    </row>
    <row r="49" spans="1:19" ht="16.5">
      <c r="A49" s="19"/>
      <c r="B49" s="65" t="s">
        <v>665</v>
      </c>
      <c r="C49" s="70">
        <f>111.54/100</f>
        <v>1.1154000000000002</v>
      </c>
      <c r="D49" s="61">
        <v>7.0000000000000007E-2</v>
      </c>
      <c r="E49" s="71">
        <f>C49*D49</f>
        <v>7.8078000000000022E-2</v>
      </c>
      <c r="F49" s="72">
        <f>C49+E49</f>
        <v>1.1934780000000003</v>
      </c>
      <c r="G49" s="67">
        <f>F49</f>
        <v>1.1934780000000003</v>
      </c>
      <c r="H49" s="14">
        <v>7.2999999999999995E-2</v>
      </c>
      <c r="I49" s="16">
        <f>G49*H49</f>
        <v>8.7123894000000007E-2</v>
      </c>
      <c r="J49" s="16">
        <f>G49+I49</f>
        <v>1.2806018940000004</v>
      </c>
      <c r="K49" s="14">
        <v>6.2899999999999998E-2</v>
      </c>
      <c r="L49" s="17">
        <f>J49*K49</f>
        <v>8.0549859132600016E-2</v>
      </c>
      <c r="M49" s="18">
        <f>J49+L49</f>
        <v>1.3611517531326003</v>
      </c>
      <c r="N49" s="14">
        <v>7.6399999999999996E-2</v>
      </c>
      <c r="O49" s="17">
        <f>M49*N49</f>
        <v>0.10399199393933066</v>
      </c>
      <c r="P49" s="18">
        <f>M49+O49</f>
        <v>1.4651437470719308</v>
      </c>
      <c r="Q49" s="120">
        <v>1.8800000000000001E-2</v>
      </c>
      <c r="R49" s="17">
        <f>P49*Q49</f>
        <v>2.7544702444952301E-2</v>
      </c>
      <c r="S49" s="18">
        <f>P49+R49</f>
        <v>1.4926884495168831</v>
      </c>
    </row>
    <row r="50" spans="1:19" ht="16.5">
      <c r="A50" s="19"/>
      <c r="B50" s="65" t="s">
        <v>666</v>
      </c>
      <c r="C50" s="64">
        <f>117.97/100</f>
        <v>1.1797</v>
      </c>
      <c r="D50" s="61">
        <v>7.0000000000000007E-2</v>
      </c>
      <c r="E50" s="12">
        <f>C50*D50</f>
        <v>8.2579E-2</v>
      </c>
      <c r="F50" s="20">
        <f>C50+E50</f>
        <v>1.2622789999999999</v>
      </c>
      <c r="G50" s="67">
        <f>F50</f>
        <v>1.2622789999999999</v>
      </c>
      <c r="H50" s="14">
        <v>7.2999999999999995E-2</v>
      </c>
      <c r="I50" s="16">
        <f>G50*H50</f>
        <v>9.2146366999999993E-2</v>
      </c>
      <c r="J50" s="16">
        <f>G50+I50</f>
        <v>1.3544253669999999</v>
      </c>
      <c r="K50" s="14">
        <v>0.122</v>
      </c>
      <c r="L50" s="17">
        <f>J50*K50</f>
        <v>0.165239894774</v>
      </c>
      <c r="M50" s="18">
        <f>J50+L50</f>
        <v>1.5196652617739999</v>
      </c>
      <c r="N50" s="14">
        <v>7.6399999999999996E-2</v>
      </c>
      <c r="O50" s="17">
        <f>M50*N50</f>
        <v>0.11610242599953358</v>
      </c>
      <c r="P50" s="18">
        <f>M50+O50</f>
        <v>1.6357676877735334</v>
      </c>
      <c r="Q50" s="120">
        <v>1.8800000000000001E-2</v>
      </c>
      <c r="R50" s="17">
        <f>P50*Q50</f>
        <v>3.075243253014243E-2</v>
      </c>
      <c r="S50" s="18">
        <f>P50+R50</f>
        <v>1.6665201203036759</v>
      </c>
    </row>
    <row r="51" spans="1:19" ht="16.5">
      <c r="A51" s="19"/>
      <c r="B51" s="73" t="s">
        <v>60</v>
      </c>
      <c r="C51" s="74">
        <v>470</v>
      </c>
      <c r="D51" s="75">
        <v>7.0000000000000007E-2</v>
      </c>
      <c r="E51" s="76">
        <f>C51*D51</f>
        <v>32.900000000000006</v>
      </c>
      <c r="F51" s="77">
        <f>C51+E51</f>
        <v>502.9</v>
      </c>
      <c r="G51" s="78">
        <f>F51</f>
        <v>502.9</v>
      </c>
      <c r="H51" s="79">
        <v>7.2999999999999995E-2</v>
      </c>
      <c r="I51" s="80">
        <f>G51*H51</f>
        <v>36.711699999999993</v>
      </c>
      <c r="J51" s="80">
        <f>G51+I51</f>
        <v>539.61169999999993</v>
      </c>
      <c r="K51" s="79">
        <v>0.122</v>
      </c>
      <c r="L51" s="81">
        <f>J51*K51</f>
        <v>65.832627399999993</v>
      </c>
      <c r="M51" s="80">
        <f>J51+L51</f>
        <v>605.44432739999991</v>
      </c>
      <c r="N51" s="79">
        <v>7.6399999999999996E-2</v>
      </c>
      <c r="O51" s="81">
        <f>M51*N51</f>
        <v>46.255946613359988</v>
      </c>
      <c r="P51" s="80">
        <f>M51+O51</f>
        <v>651.70027401335994</v>
      </c>
      <c r="Q51" s="122">
        <v>1.8800000000000001E-2</v>
      </c>
      <c r="R51" s="81">
        <f>P51*Q51</f>
        <v>12.251965151451168</v>
      </c>
      <c r="S51" s="80">
        <f>P51+R51</f>
        <v>663.95223916481109</v>
      </c>
    </row>
    <row r="52" spans="1:19" ht="16.5">
      <c r="A52" s="19"/>
      <c r="B52" s="63"/>
      <c r="C52" s="64"/>
      <c r="D52" s="61"/>
      <c r="E52" s="12"/>
      <c r="F52" s="20"/>
      <c r="G52" s="67"/>
      <c r="H52" s="14"/>
      <c r="I52" s="16"/>
      <c r="J52" s="16"/>
      <c r="K52" s="14"/>
      <c r="L52" s="17"/>
      <c r="M52" s="16"/>
      <c r="N52" s="14"/>
      <c r="O52" s="17"/>
      <c r="P52" s="16"/>
      <c r="Q52" s="120"/>
      <c r="R52" s="17"/>
      <c r="S52" s="16"/>
    </row>
    <row r="53" spans="1:19" ht="16.5">
      <c r="A53" s="19"/>
      <c r="B53" s="63"/>
      <c r="C53" s="64"/>
      <c r="D53" s="61"/>
      <c r="E53" s="12"/>
      <c r="F53" s="20"/>
      <c r="G53" s="67"/>
      <c r="H53" s="14"/>
      <c r="I53" s="16"/>
      <c r="J53" s="16"/>
      <c r="K53" s="14"/>
      <c r="L53" s="17"/>
      <c r="M53" s="16"/>
      <c r="N53" s="14"/>
      <c r="O53" s="17"/>
      <c r="P53" s="16"/>
      <c r="Q53" s="120"/>
      <c r="R53" s="17"/>
      <c r="S53" s="16"/>
    </row>
    <row r="54" spans="1:19" ht="16.5">
      <c r="A54" s="82" t="s">
        <v>61</v>
      </c>
      <c r="B54" s="65" t="s">
        <v>62</v>
      </c>
      <c r="C54" s="64"/>
      <c r="D54" s="61"/>
      <c r="E54" s="12"/>
      <c r="F54" s="20"/>
      <c r="G54" s="67"/>
      <c r="H54" s="14"/>
      <c r="I54" s="16"/>
      <c r="J54" s="16"/>
      <c r="K54" s="14"/>
      <c r="L54" s="17"/>
      <c r="M54" s="16"/>
      <c r="N54" s="14"/>
      <c r="O54" s="17"/>
      <c r="P54" s="16"/>
      <c r="Q54" s="120"/>
      <c r="R54" s="17"/>
      <c r="S54" s="16"/>
    </row>
    <row r="55" spans="1:19" ht="16.5">
      <c r="A55" s="82"/>
      <c r="B55" s="65" t="s">
        <v>63</v>
      </c>
      <c r="C55" s="64"/>
      <c r="D55" s="61"/>
      <c r="E55" s="12"/>
      <c r="F55" s="20"/>
      <c r="G55" s="67"/>
      <c r="H55" s="14"/>
      <c r="I55" s="16"/>
      <c r="J55" s="16"/>
      <c r="K55" s="14"/>
      <c r="L55" s="17"/>
      <c r="M55" s="16"/>
      <c r="N55" s="14"/>
      <c r="O55" s="17"/>
      <c r="P55" s="16"/>
      <c r="Q55" s="120"/>
      <c r="R55" s="17"/>
      <c r="S55" s="16"/>
    </row>
    <row r="56" spans="1:19" ht="16.5">
      <c r="A56" s="82"/>
      <c r="B56" s="65" t="s">
        <v>64</v>
      </c>
      <c r="C56" s="64"/>
      <c r="D56" s="61"/>
      <c r="E56" s="12"/>
      <c r="F56" s="20"/>
      <c r="G56" s="67"/>
      <c r="H56" s="14"/>
      <c r="I56" s="16"/>
      <c r="J56" s="16"/>
      <c r="K56" s="14"/>
      <c r="L56" s="17"/>
      <c r="M56" s="16"/>
      <c r="N56" s="14"/>
      <c r="O56" s="17"/>
      <c r="P56" s="16"/>
      <c r="Q56" s="120"/>
      <c r="R56" s="17"/>
      <c r="S56" s="16"/>
    </row>
    <row r="57" spans="1:19" ht="16.5">
      <c r="A57" s="82"/>
      <c r="B57" s="65" t="s">
        <v>65</v>
      </c>
      <c r="C57" s="64"/>
      <c r="D57" s="61"/>
      <c r="E57" s="12"/>
      <c r="F57" s="20"/>
      <c r="G57" s="67"/>
      <c r="H57" s="14"/>
      <c r="I57" s="16"/>
      <c r="J57" s="16"/>
      <c r="K57" s="14"/>
      <c r="L57" s="17"/>
      <c r="M57" s="16"/>
      <c r="N57" s="14"/>
      <c r="O57" s="17"/>
      <c r="P57" s="16"/>
      <c r="Q57" s="120"/>
      <c r="R57" s="17"/>
      <c r="S57" s="16"/>
    </row>
    <row r="58" spans="1:19" ht="16.5">
      <c r="A58" s="82"/>
      <c r="B58" s="65" t="s">
        <v>66</v>
      </c>
      <c r="C58" s="64"/>
      <c r="D58" s="61"/>
      <c r="E58" s="12"/>
      <c r="F58" s="20"/>
      <c r="G58" s="67"/>
      <c r="H58" s="14"/>
      <c r="I58" s="16"/>
      <c r="J58" s="16"/>
      <c r="K58" s="14"/>
      <c r="L58" s="17"/>
      <c r="M58" s="16"/>
      <c r="N58" s="14"/>
      <c r="O58" s="17"/>
      <c r="P58" s="16"/>
      <c r="Q58" s="120"/>
      <c r="R58" s="17"/>
      <c r="S58" s="16"/>
    </row>
    <row r="59" spans="1:19" ht="16.5">
      <c r="A59" s="82"/>
      <c r="B59" s="65" t="s">
        <v>67</v>
      </c>
      <c r="C59" s="64"/>
      <c r="D59" s="61"/>
      <c r="E59" s="12"/>
      <c r="F59" s="20"/>
      <c r="G59" s="67"/>
      <c r="H59" s="14"/>
      <c r="I59" s="16"/>
      <c r="J59" s="16"/>
      <c r="K59" s="14"/>
      <c r="L59" s="17"/>
      <c r="M59" s="16"/>
      <c r="N59" s="14"/>
      <c r="O59" s="17"/>
      <c r="P59" s="16"/>
      <c r="Q59" s="120"/>
      <c r="R59" s="17"/>
      <c r="S59" s="16"/>
    </row>
    <row r="60" spans="1:19" ht="16.5">
      <c r="A60" s="82"/>
      <c r="B60" s="65" t="s">
        <v>68</v>
      </c>
      <c r="C60" s="64"/>
      <c r="D60" s="61"/>
      <c r="E60" s="12"/>
      <c r="F60" s="20"/>
      <c r="G60" s="67"/>
      <c r="H60" s="14"/>
      <c r="I60" s="16"/>
      <c r="J60" s="16"/>
      <c r="K60" s="14"/>
      <c r="L60" s="17"/>
      <c r="M60" s="16"/>
      <c r="N60" s="14"/>
      <c r="O60" s="17"/>
      <c r="P60" s="16"/>
      <c r="Q60" s="120"/>
      <c r="R60" s="17"/>
      <c r="S60" s="16"/>
    </row>
    <row r="61" spans="1:19" ht="16.5">
      <c r="A61" s="82"/>
      <c r="B61" s="65" t="s">
        <v>69</v>
      </c>
      <c r="C61" s="64"/>
      <c r="D61" s="61"/>
      <c r="E61" s="12"/>
      <c r="F61" s="20"/>
      <c r="G61" s="67"/>
      <c r="H61" s="14"/>
      <c r="I61" s="16"/>
      <c r="J61" s="16"/>
      <c r="K61" s="14"/>
      <c r="L61" s="17"/>
      <c r="M61" s="16"/>
      <c r="N61" s="14"/>
      <c r="O61" s="17"/>
      <c r="P61" s="16"/>
      <c r="Q61" s="120"/>
      <c r="R61" s="17"/>
      <c r="S61" s="16"/>
    </row>
    <row r="62" spans="1:19" ht="16.5">
      <c r="A62" s="82"/>
      <c r="B62" s="65"/>
      <c r="C62" s="64"/>
      <c r="D62" s="61"/>
      <c r="E62" s="12"/>
      <c r="F62" s="20"/>
      <c r="G62" s="67"/>
      <c r="H62" s="14"/>
      <c r="I62" s="16"/>
      <c r="J62" s="16"/>
      <c r="K62" s="14"/>
      <c r="L62" s="17"/>
      <c r="M62" s="16"/>
      <c r="N62" s="14"/>
      <c r="O62" s="17"/>
      <c r="P62" s="16"/>
      <c r="Q62" s="120"/>
      <c r="R62" s="17"/>
      <c r="S62" s="16"/>
    </row>
    <row r="63" spans="1:19" ht="16.5">
      <c r="A63" s="82" t="s">
        <v>70</v>
      </c>
      <c r="B63" s="65" t="s">
        <v>71</v>
      </c>
      <c r="C63" s="64"/>
      <c r="D63" s="61"/>
      <c r="E63" s="12"/>
      <c r="F63" s="20"/>
      <c r="G63" s="67"/>
      <c r="H63" s="14"/>
      <c r="I63" s="16"/>
      <c r="J63" s="16"/>
      <c r="K63" s="14"/>
      <c r="L63" s="17"/>
      <c r="M63" s="16"/>
      <c r="N63" s="14"/>
      <c r="O63" s="17"/>
      <c r="P63" s="16"/>
      <c r="Q63" s="120"/>
      <c r="R63" s="17"/>
      <c r="S63" s="16"/>
    </row>
    <row r="64" spans="1:19" ht="16.5">
      <c r="A64" s="82"/>
      <c r="B64" s="65" t="s">
        <v>72</v>
      </c>
      <c r="C64" s="64"/>
      <c r="D64" s="61"/>
      <c r="E64" s="12"/>
      <c r="F64" s="20"/>
      <c r="G64" s="67"/>
      <c r="H64" s="14"/>
      <c r="I64" s="16"/>
      <c r="J64" s="16"/>
      <c r="K64" s="14"/>
      <c r="L64" s="17"/>
      <c r="M64" s="16"/>
      <c r="N64" s="14"/>
      <c r="O64" s="17"/>
      <c r="P64" s="16"/>
      <c r="Q64" s="120"/>
      <c r="R64" s="17"/>
      <c r="S64" s="16"/>
    </row>
    <row r="65" spans="1:19" ht="16.5">
      <c r="A65" s="82"/>
      <c r="B65" s="65" t="s">
        <v>73</v>
      </c>
      <c r="C65" s="64"/>
      <c r="D65" s="61"/>
      <c r="E65" s="12"/>
      <c r="F65" s="20"/>
      <c r="G65" s="67"/>
      <c r="H65" s="14"/>
      <c r="I65" s="16"/>
      <c r="J65" s="16"/>
      <c r="K65" s="14"/>
      <c r="L65" s="17"/>
      <c r="M65" s="16"/>
      <c r="N65" s="14"/>
      <c r="O65" s="17"/>
      <c r="P65" s="16"/>
      <c r="Q65" s="120"/>
      <c r="R65" s="17"/>
      <c r="S65" s="16"/>
    </row>
    <row r="66" spans="1:19" ht="16.5">
      <c r="A66" s="82"/>
      <c r="B66" s="65" t="s">
        <v>74</v>
      </c>
      <c r="C66" s="64"/>
      <c r="D66" s="61"/>
      <c r="E66" s="12"/>
      <c r="F66" s="20"/>
      <c r="G66" s="67"/>
      <c r="H66" s="14"/>
      <c r="I66" s="16"/>
      <c r="J66" s="16"/>
      <c r="K66" s="14"/>
      <c r="L66" s="17"/>
      <c r="M66" s="16"/>
      <c r="N66" s="14"/>
      <c r="O66" s="17"/>
      <c r="P66" s="16"/>
      <c r="Q66" s="120"/>
      <c r="R66" s="17"/>
      <c r="S66" s="16"/>
    </row>
    <row r="67" spans="1:19" ht="16.5">
      <c r="A67" s="82"/>
      <c r="B67" s="65"/>
      <c r="C67" s="64"/>
      <c r="D67" s="61"/>
      <c r="E67" s="12"/>
      <c r="F67" s="20"/>
      <c r="G67" s="67"/>
      <c r="H67" s="14"/>
      <c r="I67" s="16"/>
      <c r="J67" s="16"/>
      <c r="K67" s="14"/>
      <c r="L67" s="17"/>
      <c r="M67" s="16"/>
      <c r="N67" s="14"/>
      <c r="O67" s="17"/>
      <c r="P67" s="16"/>
      <c r="Q67" s="120"/>
      <c r="R67" s="17"/>
      <c r="S67" s="16"/>
    </row>
    <row r="68" spans="1:19" ht="16.5">
      <c r="A68" s="82" t="s">
        <v>75</v>
      </c>
      <c r="B68" s="65" t="s">
        <v>76</v>
      </c>
      <c r="C68" s="64"/>
      <c r="D68" s="61"/>
      <c r="E68" s="12"/>
      <c r="F68" s="20"/>
      <c r="G68" s="67"/>
      <c r="H68" s="14"/>
      <c r="I68" s="16"/>
      <c r="J68" s="16"/>
      <c r="K68" s="14"/>
      <c r="L68" s="17"/>
      <c r="M68" s="16"/>
      <c r="N68" s="14"/>
      <c r="O68" s="17"/>
      <c r="P68" s="16"/>
      <c r="Q68" s="120"/>
      <c r="R68" s="17"/>
      <c r="S68" s="16"/>
    </row>
    <row r="69" spans="1:19" ht="16.5">
      <c r="A69" s="82"/>
      <c r="B69" s="65" t="s">
        <v>77</v>
      </c>
      <c r="C69" s="64"/>
      <c r="D69" s="61"/>
      <c r="E69" s="12"/>
      <c r="F69" s="20"/>
      <c r="G69" s="67"/>
      <c r="H69" s="14"/>
      <c r="I69" s="16"/>
      <c r="J69" s="16"/>
      <c r="K69" s="14"/>
      <c r="L69" s="17"/>
      <c r="M69" s="16"/>
      <c r="N69" s="14"/>
      <c r="O69" s="17"/>
      <c r="P69" s="16"/>
      <c r="Q69" s="120"/>
      <c r="R69" s="17"/>
      <c r="S69" s="16"/>
    </row>
    <row r="70" spans="1:19" ht="16.5">
      <c r="A70" s="82"/>
      <c r="B70" s="65"/>
      <c r="C70" s="64"/>
      <c r="D70" s="61"/>
      <c r="E70" s="12"/>
      <c r="F70" s="20"/>
      <c r="G70" s="67"/>
      <c r="H70" s="14"/>
      <c r="I70" s="16"/>
      <c r="J70" s="16"/>
      <c r="K70" s="14"/>
      <c r="L70" s="17"/>
      <c r="M70" s="16"/>
      <c r="N70" s="14"/>
      <c r="O70" s="17"/>
      <c r="P70" s="16"/>
      <c r="Q70" s="120"/>
      <c r="R70" s="17"/>
      <c r="S70" s="16"/>
    </row>
    <row r="71" spans="1:19" ht="16.5">
      <c r="A71" s="82" t="s">
        <v>78</v>
      </c>
      <c r="B71" s="83" t="s">
        <v>667</v>
      </c>
      <c r="C71" s="64"/>
      <c r="D71" s="61"/>
      <c r="E71" s="12"/>
      <c r="F71" s="20"/>
      <c r="G71" s="67"/>
      <c r="H71" s="14"/>
      <c r="I71" s="16"/>
      <c r="J71" s="16"/>
      <c r="K71" s="14"/>
      <c r="L71" s="17"/>
      <c r="M71" s="16"/>
      <c r="N71" s="14"/>
      <c r="O71" s="17"/>
      <c r="P71" s="16"/>
      <c r="Q71" s="120"/>
      <c r="R71" s="17"/>
      <c r="S71" s="16"/>
    </row>
    <row r="72" spans="1:19" ht="16.5">
      <c r="A72" s="82"/>
      <c r="B72" s="83" t="s">
        <v>80</v>
      </c>
      <c r="C72" s="64"/>
      <c r="D72" s="61"/>
      <c r="E72" s="12"/>
      <c r="F72" s="20"/>
      <c r="G72" s="67"/>
      <c r="H72" s="14"/>
      <c r="I72" s="16"/>
      <c r="J72" s="16"/>
      <c r="K72" s="14"/>
      <c r="L72" s="17"/>
      <c r="M72" s="16"/>
      <c r="N72" s="14"/>
      <c r="O72" s="17"/>
      <c r="P72" s="16"/>
      <c r="Q72" s="120"/>
      <c r="R72" s="17"/>
      <c r="S72" s="16"/>
    </row>
    <row r="73" spans="1:19" ht="16.5">
      <c r="A73" s="82"/>
      <c r="B73" s="83" t="s">
        <v>81</v>
      </c>
      <c r="C73" s="64"/>
      <c r="D73" s="61"/>
      <c r="E73" s="12"/>
      <c r="F73" s="20"/>
      <c r="G73" s="67"/>
      <c r="H73" s="14"/>
      <c r="I73" s="16"/>
      <c r="J73" s="16"/>
      <c r="K73" s="14"/>
      <c r="L73" s="17"/>
      <c r="M73" s="16"/>
      <c r="N73" s="14"/>
      <c r="O73" s="17"/>
      <c r="P73" s="16"/>
      <c r="Q73" s="120"/>
      <c r="R73" s="17"/>
      <c r="S73" s="16"/>
    </row>
    <row r="74" spans="1:19" ht="16.5">
      <c r="A74" s="82"/>
      <c r="B74" s="83" t="s">
        <v>82</v>
      </c>
      <c r="C74" s="64"/>
      <c r="D74" s="61"/>
      <c r="E74" s="12"/>
      <c r="F74" s="20"/>
      <c r="G74" s="67"/>
      <c r="H74" s="14"/>
      <c r="I74" s="16"/>
      <c r="J74" s="16"/>
      <c r="K74" s="14"/>
      <c r="L74" s="17"/>
      <c r="M74" s="16"/>
      <c r="N74" s="14"/>
      <c r="O74" s="17"/>
      <c r="P74" s="16"/>
      <c r="Q74" s="120"/>
      <c r="R74" s="17"/>
      <c r="S74" s="16"/>
    </row>
    <row r="75" spans="1:19" ht="16.5">
      <c r="A75" s="82"/>
      <c r="B75" s="83" t="s">
        <v>83</v>
      </c>
      <c r="C75" s="64"/>
      <c r="D75" s="61"/>
      <c r="E75" s="12"/>
      <c r="F75" s="20"/>
      <c r="G75" s="67"/>
      <c r="H75" s="14"/>
      <c r="I75" s="16"/>
      <c r="J75" s="16"/>
      <c r="K75" s="14"/>
      <c r="L75" s="17"/>
      <c r="M75" s="16"/>
      <c r="N75" s="14"/>
      <c r="O75" s="17"/>
      <c r="P75" s="16"/>
      <c r="Q75" s="120"/>
      <c r="R75" s="17"/>
      <c r="S75" s="16"/>
    </row>
    <row r="76" spans="1:19" ht="16.5">
      <c r="A76" s="82"/>
      <c r="B76" s="83"/>
      <c r="C76" s="64"/>
      <c r="D76" s="61"/>
      <c r="E76" s="12"/>
      <c r="F76" s="20"/>
      <c r="G76" s="67"/>
      <c r="H76" s="14"/>
      <c r="I76" s="16"/>
      <c r="J76" s="16"/>
      <c r="K76" s="14"/>
      <c r="L76" s="17"/>
      <c r="M76" s="16"/>
      <c r="N76" s="14"/>
      <c r="O76" s="17"/>
      <c r="P76" s="16"/>
      <c r="Q76" s="120"/>
      <c r="R76" s="17"/>
      <c r="S76" s="16"/>
    </row>
    <row r="77" spans="1:19" ht="16.5">
      <c r="A77" s="90"/>
      <c r="B77" s="91"/>
      <c r="C77" s="92"/>
      <c r="D77" s="87"/>
      <c r="E77" s="24"/>
      <c r="F77" s="24"/>
      <c r="G77" s="88"/>
      <c r="H77" s="27"/>
      <c r="I77" s="89"/>
      <c r="J77" s="89"/>
      <c r="K77" s="27"/>
      <c r="L77" s="30"/>
      <c r="M77" s="89"/>
      <c r="N77" s="27"/>
      <c r="O77" s="30"/>
      <c r="P77" s="89"/>
      <c r="Q77" s="118"/>
      <c r="R77" s="30"/>
      <c r="S77" s="89"/>
    </row>
    <row r="78" spans="1:19" ht="16.5">
      <c r="A78" s="90"/>
      <c r="B78" s="91"/>
      <c r="C78" s="92"/>
      <c r="D78" s="87"/>
      <c r="E78" s="24"/>
      <c r="F78" s="24"/>
      <c r="G78" s="88"/>
      <c r="H78" s="27"/>
      <c r="I78" s="89"/>
      <c r="J78" s="89"/>
      <c r="K78" s="27"/>
      <c r="L78" s="30"/>
      <c r="M78" s="89"/>
      <c r="N78" s="27"/>
      <c r="O78" s="30"/>
      <c r="P78" s="89"/>
      <c r="Q78" s="118"/>
      <c r="R78" s="30"/>
      <c r="S78" s="89"/>
    </row>
    <row r="79" spans="1:19" ht="16.5">
      <c r="A79" s="90"/>
      <c r="B79" s="91"/>
      <c r="C79" s="92"/>
      <c r="D79" s="87"/>
      <c r="E79" s="24"/>
      <c r="F79" s="24"/>
      <c r="G79" s="88"/>
      <c r="H79" s="27"/>
      <c r="I79" s="89"/>
      <c r="J79" s="89"/>
      <c r="K79" s="27"/>
      <c r="L79" s="30"/>
      <c r="M79" s="89"/>
      <c r="N79" s="27"/>
      <c r="O79" s="30"/>
      <c r="P79" s="89"/>
      <c r="Q79" s="118"/>
      <c r="R79" s="30"/>
      <c r="S79" s="89"/>
    </row>
    <row r="80" spans="1:19" ht="16.5">
      <c r="A80" s="90"/>
      <c r="B80" s="91"/>
      <c r="C80" s="92"/>
      <c r="D80" s="87"/>
      <c r="E80" s="24"/>
      <c r="F80" s="24"/>
      <c r="G80" s="88"/>
      <c r="H80" s="27"/>
      <c r="I80" s="89"/>
      <c r="J80" s="89"/>
      <c r="K80" s="27"/>
      <c r="L80" s="30"/>
      <c r="M80" s="89"/>
      <c r="N80" s="27"/>
      <c r="O80" s="30"/>
      <c r="P80" s="89"/>
      <c r="Q80" s="118"/>
      <c r="R80" s="30"/>
      <c r="S80" s="89"/>
    </row>
    <row r="81" spans="1:19" ht="16.5">
      <c r="A81" s="90"/>
      <c r="B81" s="91"/>
      <c r="C81" s="92"/>
      <c r="D81" s="87"/>
      <c r="E81" s="24"/>
      <c r="F81" s="24"/>
      <c r="G81" s="88"/>
      <c r="H81" s="27"/>
      <c r="I81" s="89"/>
      <c r="J81" s="89"/>
      <c r="K81" s="27"/>
      <c r="L81" s="30"/>
      <c r="M81" s="89"/>
      <c r="N81" s="27"/>
      <c r="O81" s="30"/>
      <c r="P81" s="89"/>
      <c r="Q81" s="118"/>
      <c r="R81" s="30"/>
      <c r="S81" s="89"/>
    </row>
    <row r="82" spans="1:19" ht="16.5">
      <c r="A82" s="110" t="s">
        <v>645</v>
      </c>
      <c r="B82" s="110"/>
      <c r="C82" s="110"/>
      <c r="D82" s="87"/>
      <c r="E82" s="24"/>
      <c r="F82" s="24"/>
      <c r="G82" s="88"/>
      <c r="H82" s="27"/>
      <c r="I82" s="89"/>
      <c r="J82" s="89"/>
      <c r="K82" s="27"/>
      <c r="L82" s="30"/>
      <c r="M82" s="89"/>
      <c r="N82" s="27"/>
      <c r="O82" s="30"/>
      <c r="P82" s="89"/>
      <c r="Q82" s="118"/>
      <c r="R82" s="30"/>
      <c r="S82" s="89"/>
    </row>
    <row r="83" spans="1:19" ht="16.5">
      <c r="A83" s="115" t="s">
        <v>646</v>
      </c>
      <c r="B83" s="115"/>
      <c r="C83" s="115"/>
      <c r="D83" s="87"/>
      <c r="E83" s="24"/>
      <c r="F83" s="24"/>
      <c r="G83" s="88"/>
      <c r="H83" s="27"/>
      <c r="I83" s="89"/>
      <c r="J83" s="89"/>
      <c r="K83" s="27"/>
      <c r="L83" s="30"/>
      <c r="M83" s="89"/>
      <c r="N83" s="27"/>
      <c r="O83" s="30"/>
      <c r="P83" s="89"/>
      <c r="Q83" s="118"/>
      <c r="R83" s="30"/>
      <c r="S83" s="89"/>
    </row>
    <row r="84" spans="1:19" ht="17.25" thickBot="1">
      <c r="A84" s="90"/>
      <c r="B84" s="91"/>
      <c r="C84" s="92"/>
      <c r="D84" s="87"/>
      <c r="E84" s="24"/>
      <c r="F84" s="24"/>
      <c r="G84" s="88"/>
      <c r="H84" s="27"/>
      <c r="I84" s="89"/>
      <c r="J84" s="89"/>
      <c r="K84" s="27"/>
      <c r="L84" s="30"/>
      <c r="M84" s="89"/>
      <c r="N84" s="27"/>
      <c r="O84" s="30"/>
      <c r="P84" s="89"/>
      <c r="Q84" s="118"/>
      <c r="R84" s="30"/>
      <c r="S84" s="89"/>
    </row>
    <row r="85" spans="1:19" ht="15">
      <c r="A85" s="35"/>
      <c r="B85" s="36" t="s">
        <v>29</v>
      </c>
      <c r="C85" s="37" t="s">
        <v>647</v>
      </c>
      <c r="D85" s="38"/>
      <c r="E85" s="39"/>
      <c r="F85" s="40" t="s">
        <v>648</v>
      </c>
      <c r="G85" s="37" t="s">
        <v>649</v>
      </c>
      <c r="H85" s="38"/>
      <c r="I85" s="39"/>
      <c r="J85" s="40" t="s">
        <v>650</v>
      </c>
      <c r="K85" s="38"/>
      <c r="L85" s="41"/>
      <c r="M85" s="40" t="s">
        <v>651</v>
      </c>
      <c r="N85" s="38"/>
      <c r="O85" s="41"/>
      <c r="P85" s="40" t="s">
        <v>652</v>
      </c>
      <c r="Q85" s="38"/>
      <c r="R85" s="124"/>
      <c r="S85" s="40" t="s">
        <v>653</v>
      </c>
    </row>
    <row r="86" spans="1:19" ht="15">
      <c r="A86" s="43"/>
      <c r="B86" s="44"/>
      <c r="C86" s="45" t="s">
        <v>654</v>
      </c>
      <c r="D86" s="46"/>
      <c r="E86" s="47"/>
      <c r="F86" s="48" t="s">
        <v>655</v>
      </c>
      <c r="G86" s="45" t="s">
        <v>654</v>
      </c>
      <c r="H86" s="46"/>
      <c r="I86" s="47"/>
      <c r="J86" s="48" t="s">
        <v>597</v>
      </c>
      <c r="K86" s="46"/>
      <c r="L86" s="49"/>
      <c r="M86" s="48" t="s">
        <v>597</v>
      </c>
      <c r="N86" s="46"/>
      <c r="O86" s="49"/>
      <c r="P86" s="48" t="s">
        <v>597</v>
      </c>
      <c r="Q86" s="46"/>
      <c r="R86" s="125"/>
      <c r="S86" s="48" t="s">
        <v>655</v>
      </c>
    </row>
    <row r="87" spans="1:19" ht="45.75" thickBot="1">
      <c r="A87" s="51"/>
      <c r="B87" s="52"/>
      <c r="C87" s="53" t="s">
        <v>658</v>
      </c>
      <c r="D87" s="54" t="s">
        <v>3</v>
      </c>
      <c r="E87" s="55" t="s">
        <v>598</v>
      </c>
      <c r="F87" s="56" t="s">
        <v>658</v>
      </c>
      <c r="G87" s="53" t="s">
        <v>658</v>
      </c>
      <c r="H87" s="54" t="s">
        <v>3</v>
      </c>
      <c r="I87" s="55" t="s">
        <v>598</v>
      </c>
      <c r="J87" s="56" t="s">
        <v>658</v>
      </c>
      <c r="K87" s="54" t="s">
        <v>3</v>
      </c>
      <c r="L87" s="57" t="s">
        <v>598</v>
      </c>
      <c r="M87" s="56" t="s">
        <v>658</v>
      </c>
      <c r="N87" s="54" t="s">
        <v>3</v>
      </c>
      <c r="O87" s="57" t="s">
        <v>598</v>
      </c>
      <c r="P87" s="56" t="s">
        <v>658</v>
      </c>
      <c r="Q87" s="54" t="s">
        <v>3</v>
      </c>
      <c r="R87" s="126" t="s">
        <v>598</v>
      </c>
      <c r="S87" s="56" t="s">
        <v>658</v>
      </c>
    </row>
    <row r="88" spans="1:19" ht="16.5">
      <c r="A88" s="82" t="s">
        <v>84</v>
      </c>
      <c r="B88" s="65" t="s">
        <v>668</v>
      </c>
      <c r="C88" s="64"/>
      <c r="D88" s="61"/>
      <c r="E88" s="12"/>
      <c r="F88" s="20"/>
      <c r="G88" s="67"/>
      <c r="H88" s="14"/>
      <c r="I88" s="16"/>
      <c r="J88" s="16"/>
      <c r="K88" s="14"/>
      <c r="L88" s="17"/>
      <c r="M88" s="16"/>
      <c r="N88" s="14"/>
      <c r="O88" s="17"/>
      <c r="P88" s="16"/>
      <c r="Q88" s="120"/>
      <c r="R88" s="17"/>
      <c r="S88" s="16"/>
    </row>
    <row r="89" spans="1:19" ht="16.5">
      <c r="A89" s="82"/>
      <c r="B89" s="65" t="s">
        <v>86</v>
      </c>
      <c r="C89" s="64"/>
      <c r="D89" s="61"/>
      <c r="E89" s="12"/>
      <c r="F89" s="20"/>
      <c r="G89" s="67"/>
      <c r="H89" s="14"/>
      <c r="I89" s="16"/>
      <c r="J89" s="16"/>
      <c r="K89" s="14"/>
      <c r="L89" s="17"/>
      <c r="M89" s="16"/>
      <c r="N89" s="14"/>
      <c r="O89" s="17"/>
      <c r="P89" s="16"/>
      <c r="Q89" s="120"/>
      <c r="R89" s="17"/>
      <c r="S89" s="16"/>
    </row>
    <row r="90" spans="1:19" ht="16.5">
      <c r="A90" s="82"/>
      <c r="B90" s="93" t="s">
        <v>87</v>
      </c>
      <c r="C90" s="64">
        <v>1382.9107774569341</v>
      </c>
      <c r="D90" s="61">
        <v>7.0000000000000007E-2</v>
      </c>
      <c r="E90" s="12">
        <f>C90*D90</f>
        <v>96.803754421985388</v>
      </c>
      <c r="F90" s="20">
        <f>C90+E90</f>
        <v>1479.7145318789194</v>
      </c>
      <c r="G90" s="67">
        <f>F90</f>
        <v>1479.7145318789194</v>
      </c>
      <c r="H90" s="14">
        <v>7.2999999999999995E-2</v>
      </c>
      <c r="I90" s="16">
        <f>G90*H90</f>
        <v>108.0191608271611</v>
      </c>
      <c r="J90" s="16">
        <f>G90+I90</f>
        <v>1587.7336927060805</v>
      </c>
      <c r="K90" s="14">
        <v>0.122</v>
      </c>
      <c r="L90" s="17">
        <f>J90*K90</f>
        <v>193.70351051014183</v>
      </c>
      <c r="M90" s="16">
        <f>J90+L90</f>
        <v>1781.4372032162223</v>
      </c>
      <c r="N90" s="14">
        <v>7.6399999999999996E-2</v>
      </c>
      <c r="O90" s="17">
        <f>M90*N90</f>
        <v>136.10180232571938</v>
      </c>
      <c r="P90" s="16">
        <f>M90+O90</f>
        <v>1917.5390055419416</v>
      </c>
      <c r="Q90" s="120">
        <v>1.8800000000000001E-2</v>
      </c>
      <c r="R90" s="17">
        <f>P90*Q90</f>
        <v>36.049733304188507</v>
      </c>
      <c r="S90" s="16">
        <f>P90+R90</f>
        <v>1953.5887388461301</v>
      </c>
    </row>
    <row r="91" spans="1:19" ht="16.5">
      <c r="A91" s="82"/>
      <c r="B91" s="65"/>
      <c r="C91" s="64"/>
      <c r="D91" s="61"/>
      <c r="E91" s="12"/>
      <c r="F91" s="20"/>
      <c r="G91" s="67"/>
      <c r="H91" s="14"/>
      <c r="I91" s="16"/>
      <c r="J91" s="16"/>
      <c r="K91" s="14"/>
      <c r="L91" s="17"/>
      <c r="M91" s="16"/>
      <c r="N91" s="14"/>
      <c r="O91" s="17"/>
      <c r="P91" s="16"/>
      <c r="Q91" s="120"/>
      <c r="R91" s="17"/>
      <c r="S91" s="16"/>
    </row>
    <row r="92" spans="1:19" ht="16.5">
      <c r="A92" s="82"/>
      <c r="B92" s="65" t="s">
        <v>669</v>
      </c>
      <c r="C92" s="64"/>
      <c r="D92" s="61"/>
      <c r="E92" s="12"/>
      <c r="F92" s="20"/>
      <c r="G92" s="67"/>
      <c r="H92" s="14"/>
      <c r="I92" s="16"/>
      <c r="J92" s="16"/>
      <c r="K92" s="14"/>
      <c r="L92" s="17"/>
      <c r="M92" s="16"/>
      <c r="N92" s="14"/>
      <c r="O92" s="17"/>
      <c r="P92" s="16"/>
      <c r="Q92" s="120"/>
      <c r="R92" s="17"/>
      <c r="S92" s="16"/>
    </row>
    <row r="93" spans="1:19" ht="16.5">
      <c r="A93" s="82"/>
      <c r="B93" s="65" t="s">
        <v>88</v>
      </c>
      <c r="C93" s="64"/>
      <c r="D93" s="61"/>
      <c r="E93" s="12"/>
      <c r="F93" s="20"/>
      <c r="G93" s="67"/>
      <c r="H93" s="14"/>
      <c r="I93" s="16"/>
      <c r="J93" s="16"/>
      <c r="K93" s="14"/>
      <c r="L93" s="17"/>
      <c r="M93" s="16"/>
      <c r="N93" s="14"/>
      <c r="O93" s="17"/>
      <c r="P93" s="16"/>
      <c r="Q93" s="120"/>
      <c r="R93" s="17"/>
      <c r="S93" s="16"/>
    </row>
    <row r="94" spans="1:19" ht="16.5">
      <c r="A94" s="82"/>
      <c r="B94" s="65" t="s">
        <v>89</v>
      </c>
      <c r="C94" s="64"/>
      <c r="D94" s="61"/>
      <c r="E94" s="12"/>
      <c r="F94" s="20"/>
      <c r="G94" s="67"/>
      <c r="H94" s="14"/>
      <c r="I94" s="16"/>
      <c r="J94" s="16"/>
      <c r="K94" s="14"/>
      <c r="L94" s="17"/>
      <c r="M94" s="16"/>
      <c r="N94" s="14"/>
      <c r="O94" s="17"/>
      <c r="P94" s="16"/>
      <c r="Q94" s="120"/>
      <c r="R94" s="17"/>
      <c r="S94" s="16"/>
    </row>
    <row r="95" spans="1:19" ht="16.5">
      <c r="A95" s="82"/>
      <c r="B95" s="65"/>
      <c r="C95" s="64"/>
      <c r="D95" s="61"/>
      <c r="E95" s="12"/>
      <c r="F95" s="20"/>
      <c r="G95" s="67"/>
      <c r="H95" s="14"/>
      <c r="I95" s="16"/>
      <c r="J95" s="16"/>
      <c r="K95" s="14"/>
      <c r="L95" s="17"/>
      <c r="M95" s="16"/>
      <c r="N95" s="14"/>
      <c r="O95" s="17"/>
      <c r="P95" s="16"/>
      <c r="Q95" s="120"/>
      <c r="R95" s="17"/>
      <c r="S95" s="16"/>
    </row>
    <row r="96" spans="1:19" ht="16.5">
      <c r="A96" s="94" t="s">
        <v>90</v>
      </c>
      <c r="B96" s="59" t="s">
        <v>91</v>
      </c>
      <c r="C96" s="64"/>
      <c r="D96" s="61"/>
      <c r="E96" s="12"/>
      <c r="F96" s="20"/>
      <c r="G96" s="67"/>
      <c r="H96" s="14"/>
      <c r="I96" s="16"/>
      <c r="J96" s="16"/>
      <c r="K96" s="14"/>
      <c r="L96" s="17"/>
      <c r="M96" s="16"/>
      <c r="N96" s="14"/>
      <c r="O96" s="17"/>
      <c r="P96" s="16"/>
      <c r="Q96" s="120"/>
      <c r="R96" s="17"/>
      <c r="S96" s="16"/>
    </row>
    <row r="97" spans="1:19" ht="16.5">
      <c r="A97" s="95"/>
      <c r="B97" s="59"/>
      <c r="C97" s="64"/>
      <c r="D97" s="61"/>
      <c r="E97" s="12"/>
      <c r="F97" s="20"/>
      <c r="G97" s="67"/>
      <c r="H97" s="14"/>
      <c r="I97" s="16"/>
      <c r="J97" s="16"/>
      <c r="K97" s="14"/>
      <c r="L97" s="17"/>
      <c r="M97" s="16"/>
      <c r="N97" s="14"/>
      <c r="O97" s="17"/>
      <c r="P97" s="16"/>
      <c r="Q97" s="120"/>
      <c r="R97" s="17"/>
      <c r="S97" s="16"/>
    </row>
    <row r="98" spans="1:19" ht="16.5">
      <c r="A98" s="22"/>
      <c r="B98" s="65" t="s">
        <v>92</v>
      </c>
      <c r="C98" s="64">
        <v>1635.17</v>
      </c>
      <c r="D98" s="61">
        <v>7.0000000000000007E-2</v>
      </c>
      <c r="E98" s="12">
        <f>C98*D98</f>
        <v>114.46190000000001</v>
      </c>
      <c r="F98" s="20">
        <f>C98+E98</f>
        <v>1749.6319000000001</v>
      </c>
      <c r="G98" s="67">
        <f>F98</f>
        <v>1749.6319000000001</v>
      </c>
      <c r="H98" s="14">
        <v>7.2999999999999995E-2</v>
      </c>
      <c r="I98" s="16">
        <f>G98*H98</f>
        <v>127.7231287</v>
      </c>
      <c r="J98" s="16">
        <f>G98+I98</f>
        <v>1877.3550287</v>
      </c>
      <c r="K98" s="14">
        <v>0.122</v>
      </c>
      <c r="L98" s="17">
        <f>J98*K98</f>
        <v>229.03731350140001</v>
      </c>
      <c r="M98" s="16">
        <f>J98+L98</f>
        <v>2106.3923422014</v>
      </c>
      <c r="N98" s="14">
        <v>7.6399999999999996E-2</v>
      </c>
      <c r="O98" s="17">
        <f>M98*N98</f>
        <v>160.92837494418694</v>
      </c>
      <c r="P98" s="16">
        <f>M98+O98</f>
        <v>2267.320717145587</v>
      </c>
      <c r="Q98" s="120">
        <v>1.8800000000000001E-2</v>
      </c>
      <c r="R98" s="17">
        <f>P98*Q98</f>
        <v>42.62562948233704</v>
      </c>
      <c r="S98" s="16">
        <f>P98+R98</f>
        <v>2309.946346627924</v>
      </c>
    </row>
    <row r="99" spans="1:19" ht="16.5">
      <c r="A99" s="82"/>
      <c r="B99" s="65" t="s">
        <v>670</v>
      </c>
      <c r="C99" s="70">
        <v>0.47739999999999999</v>
      </c>
      <c r="D99" s="61">
        <v>0.14255000000000001</v>
      </c>
      <c r="E99" s="71">
        <f>C99*D99</f>
        <v>6.8053370000000002E-2</v>
      </c>
      <c r="F99" s="72">
        <f>C99+E99</f>
        <v>0.54545336999999994</v>
      </c>
      <c r="G99" s="67">
        <f>F99</f>
        <v>0.54545336999999994</v>
      </c>
      <c r="H99" s="14">
        <v>7.2999999999999995E-2</v>
      </c>
      <c r="I99" s="16">
        <f>G99*H99</f>
        <v>3.9818096009999991E-2</v>
      </c>
      <c r="J99" s="16">
        <v>0.58530000000000004</v>
      </c>
      <c r="K99" s="14">
        <v>0.122</v>
      </c>
      <c r="L99" s="17">
        <f>J99*K99</f>
        <v>7.1406600000000001E-2</v>
      </c>
      <c r="M99" s="18">
        <f>J99+L99</f>
        <v>0.65670660000000003</v>
      </c>
      <c r="N99" s="14">
        <v>7.6399999999999996E-2</v>
      </c>
      <c r="O99" s="17">
        <f>M99*N99</f>
        <v>5.0172384239999999E-2</v>
      </c>
      <c r="P99" s="18">
        <f>M99+O99</f>
        <v>0.70687898424000006</v>
      </c>
      <c r="Q99" s="120">
        <v>1.8800000000000001E-2</v>
      </c>
      <c r="R99" s="17">
        <f>P99*Q99</f>
        <v>1.3289324903712001E-2</v>
      </c>
      <c r="S99" s="18">
        <f>P99+R99</f>
        <v>0.7201683091437121</v>
      </c>
    </row>
    <row r="100" spans="1:19" ht="16.5">
      <c r="A100" s="82"/>
      <c r="B100" s="65" t="s">
        <v>671</v>
      </c>
      <c r="C100" s="64">
        <v>139.82</v>
      </c>
      <c r="D100" s="61">
        <v>2.2800000000000001E-2</v>
      </c>
      <c r="E100" s="12">
        <f>C100*D100</f>
        <v>3.1878959999999998</v>
      </c>
      <c r="F100" s="20">
        <v>143</v>
      </c>
      <c r="G100" s="67">
        <f>F100</f>
        <v>143</v>
      </c>
      <c r="H100" s="14">
        <v>7.2999999999999995E-2</v>
      </c>
      <c r="I100" s="16">
        <f>G100*H100</f>
        <v>10.439</v>
      </c>
      <c r="J100" s="16">
        <f>G100+I100</f>
        <v>153.43899999999999</v>
      </c>
      <c r="K100" s="14">
        <v>0.122</v>
      </c>
      <c r="L100" s="17">
        <f>J100*K100</f>
        <v>18.719557999999999</v>
      </c>
      <c r="M100" s="16">
        <f>J100+L100</f>
        <v>172.158558</v>
      </c>
      <c r="N100" s="14">
        <v>7.6399999999999996E-2</v>
      </c>
      <c r="O100" s="17">
        <f>M100*N100</f>
        <v>13.152913831199999</v>
      </c>
      <c r="P100" s="16">
        <f>M100+O100</f>
        <v>185.31147183120001</v>
      </c>
      <c r="Q100" s="120">
        <v>1.8800000000000001E-2</v>
      </c>
      <c r="R100" s="17">
        <f>P100*Q100</f>
        <v>3.4838556704265602</v>
      </c>
      <c r="S100" s="16">
        <f>P100+R100</f>
        <v>188.79532750162656</v>
      </c>
    </row>
    <row r="101" spans="1:19" ht="16.5">
      <c r="A101" s="82"/>
      <c r="B101" s="65" t="s">
        <v>93</v>
      </c>
      <c r="C101" s="64"/>
      <c r="D101" s="61"/>
      <c r="E101" s="12"/>
      <c r="F101" s="20"/>
      <c r="G101" s="67"/>
      <c r="H101" s="14"/>
      <c r="I101" s="16"/>
      <c r="J101" s="16"/>
      <c r="K101" s="14"/>
      <c r="L101" s="17"/>
      <c r="M101" s="16"/>
      <c r="N101" s="14"/>
      <c r="O101" s="17"/>
      <c r="P101" s="16"/>
      <c r="Q101" s="120"/>
      <c r="R101" s="17"/>
      <c r="S101" s="16"/>
    </row>
    <row r="102" spans="1:19" ht="16.5">
      <c r="A102" s="82"/>
      <c r="B102" s="65" t="s">
        <v>94</v>
      </c>
      <c r="C102" s="64"/>
      <c r="D102" s="61"/>
      <c r="E102" s="12"/>
      <c r="F102" s="20"/>
      <c r="G102" s="67"/>
      <c r="H102" s="14"/>
      <c r="I102" s="16"/>
      <c r="J102" s="16"/>
      <c r="K102" s="14"/>
      <c r="L102" s="17"/>
      <c r="M102" s="16"/>
      <c r="N102" s="14"/>
      <c r="O102" s="17"/>
      <c r="P102" s="16"/>
      <c r="Q102" s="120"/>
      <c r="R102" s="17"/>
      <c r="S102" s="16"/>
    </row>
    <row r="103" spans="1:19" ht="16.5">
      <c r="A103" s="82"/>
      <c r="B103" s="65"/>
      <c r="C103" s="64"/>
      <c r="D103" s="61"/>
      <c r="E103" s="12"/>
      <c r="F103" s="20"/>
      <c r="G103" s="67"/>
      <c r="H103" s="14"/>
      <c r="I103" s="16"/>
      <c r="J103" s="16"/>
      <c r="K103" s="14"/>
      <c r="L103" s="17"/>
      <c r="M103" s="16"/>
      <c r="N103" s="14"/>
      <c r="O103" s="17"/>
      <c r="P103" s="16"/>
      <c r="Q103" s="120"/>
      <c r="R103" s="17"/>
      <c r="S103" s="16"/>
    </row>
    <row r="104" spans="1:19" ht="16.5">
      <c r="A104" s="94" t="s">
        <v>95</v>
      </c>
      <c r="B104" s="59" t="s">
        <v>96</v>
      </c>
      <c r="C104" s="64"/>
      <c r="D104" s="61"/>
      <c r="E104" s="12"/>
      <c r="F104" s="20"/>
      <c r="G104" s="67"/>
      <c r="H104" s="14"/>
      <c r="I104" s="16"/>
      <c r="J104" s="16"/>
      <c r="K104" s="14"/>
      <c r="L104" s="17"/>
      <c r="M104" s="16"/>
      <c r="N104" s="14"/>
      <c r="O104" s="17"/>
      <c r="P104" s="16"/>
      <c r="Q104" s="120"/>
      <c r="R104" s="17"/>
      <c r="S104" s="16"/>
    </row>
    <row r="105" spans="1:19" ht="33">
      <c r="A105" s="82"/>
      <c r="B105" s="96" t="s">
        <v>97</v>
      </c>
      <c r="C105" s="64"/>
      <c r="D105" s="61"/>
      <c r="E105" s="12"/>
      <c r="F105" s="20"/>
      <c r="G105" s="67"/>
      <c r="H105" s="14"/>
      <c r="I105" s="16"/>
      <c r="J105" s="16"/>
      <c r="K105" s="14"/>
      <c r="L105" s="17"/>
      <c r="M105" s="16"/>
      <c r="N105" s="14"/>
      <c r="O105" s="17"/>
      <c r="P105" s="16"/>
      <c r="Q105" s="120"/>
      <c r="R105" s="17"/>
      <c r="S105" s="16"/>
    </row>
    <row r="106" spans="1:19" ht="16.5">
      <c r="A106" s="82"/>
      <c r="B106" s="65" t="s">
        <v>672</v>
      </c>
      <c r="C106" s="64"/>
      <c r="D106" s="61"/>
      <c r="E106" s="12"/>
      <c r="F106" s="20"/>
      <c r="G106" s="67"/>
      <c r="H106" s="14"/>
      <c r="I106" s="16"/>
      <c r="J106" s="16"/>
      <c r="K106" s="14"/>
      <c r="L106" s="17"/>
      <c r="M106" s="16"/>
      <c r="N106" s="14"/>
      <c r="O106" s="17"/>
      <c r="P106" s="16"/>
      <c r="Q106" s="120"/>
      <c r="R106" s="17"/>
      <c r="S106" s="16"/>
    </row>
    <row r="107" spans="1:19" ht="16.5">
      <c r="A107" s="82"/>
      <c r="B107" s="65" t="s">
        <v>99</v>
      </c>
      <c r="C107" s="64"/>
      <c r="D107" s="61"/>
      <c r="E107" s="12"/>
      <c r="F107" s="20"/>
      <c r="G107" s="67"/>
      <c r="H107" s="14"/>
      <c r="I107" s="16"/>
      <c r="J107" s="16"/>
      <c r="K107" s="14"/>
      <c r="L107" s="17"/>
      <c r="M107" s="16"/>
      <c r="N107" s="14"/>
      <c r="O107" s="17"/>
      <c r="P107" s="16"/>
      <c r="Q107" s="120"/>
      <c r="R107" s="17"/>
      <c r="S107" s="16"/>
    </row>
    <row r="108" spans="1:19" ht="16.5">
      <c r="A108" s="82"/>
      <c r="B108" s="65" t="s">
        <v>100</v>
      </c>
      <c r="C108" s="64"/>
      <c r="D108" s="61"/>
      <c r="E108" s="12"/>
      <c r="F108" s="20"/>
      <c r="G108" s="67"/>
      <c r="H108" s="14"/>
      <c r="I108" s="16"/>
      <c r="J108" s="16"/>
      <c r="K108" s="14"/>
      <c r="L108" s="17"/>
      <c r="M108" s="16"/>
      <c r="N108" s="14"/>
      <c r="O108" s="17"/>
      <c r="P108" s="16"/>
      <c r="Q108" s="120"/>
      <c r="R108" s="17"/>
      <c r="S108" s="16"/>
    </row>
    <row r="109" spans="1:19" ht="16.5">
      <c r="A109" s="82"/>
      <c r="B109" s="65"/>
      <c r="C109" s="64"/>
      <c r="D109" s="61"/>
      <c r="E109" s="12"/>
      <c r="F109" s="20"/>
      <c r="G109" s="67"/>
      <c r="H109" s="14"/>
      <c r="I109" s="16"/>
      <c r="J109" s="16"/>
      <c r="K109" s="14"/>
      <c r="L109" s="17"/>
      <c r="M109" s="16"/>
      <c r="N109" s="14"/>
      <c r="O109" s="17"/>
      <c r="P109" s="16"/>
      <c r="Q109" s="120"/>
      <c r="R109" s="17"/>
      <c r="S109" s="16"/>
    </row>
    <row r="110" spans="1:19" ht="16.5">
      <c r="A110" s="94"/>
      <c r="B110" s="65" t="s">
        <v>101</v>
      </c>
      <c r="C110" s="64">
        <v>1149.2899054649999</v>
      </c>
      <c r="D110" s="61">
        <v>7.0000000000000007E-2</v>
      </c>
      <c r="E110" s="12">
        <f>C110*D110</f>
        <v>80.450293382550001</v>
      </c>
      <c r="F110" s="20">
        <f>C110+E110</f>
        <v>1229.7401988475499</v>
      </c>
      <c r="G110" s="67">
        <f>F110</f>
        <v>1229.7401988475499</v>
      </c>
      <c r="H110" s="14">
        <v>7.2999999999999995E-2</v>
      </c>
      <c r="I110" s="16">
        <f>G110*H110</f>
        <v>89.771034515871136</v>
      </c>
      <c r="J110" s="16">
        <f>G110+I110</f>
        <v>1319.5112333634211</v>
      </c>
      <c r="K110" s="14">
        <v>0.122</v>
      </c>
      <c r="L110" s="17">
        <f>J110*K110</f>
        <v>160.98037047033736</v>
      </c>
      <c r="M110" s="16">
        <f>J110+L110</f>
        <v>1480.4916038337585</v>
      </c>
      <c r="N110" s="14">
        <v>7.6399999999999996E-2</v>
      </c>
      <c r="O110" s="17">
        <f>M110*N110</f>
        <v>113.10955853289914</v>
      </c>
      <c r="P110" s="16">
        <f>M110+O110</f>
        <v>1593.6011623666577</v>
      </c>
      <c r="Q110" s="120">
        <v>1.8800000000000001E-2</v>
      </c>
      <c r="R110" s="17">
        <f>P110*Q110</f>
        <v>29.959701852493165</v>
      </c>
      <c r="S110" s="16">
        <f>P110+R110</f>
        <v>1623.560864219151</v>
      </c>
    </row>
    <row r="111" spans="1:19" ht="16.5">
      <c r="A111" s="82"/>
      <c r="B111" s="65" t="s">
        <v>673</v>
      </c>
      <c r="C111" s="64"/>
      <c r="D111" s="61"/>
      <c r="E111" s="12"/>
      <c r="F111" s="20"/>
      <c r="G111" s="67">
        <f>F111</f>
        <v>0</v>
      </c>
      <c r="H111" s="14"/>
      <c r="I111" s="16"/>
      <c r="J111" s="16"/>
      <c r="K111" s="14"/>
      <c r="L111" s="17"/>
      <c r="M111" s="16"/>
      <c r="N111" s="14"/>
      <c r="O111" s="17"/>
      <c r="P111" s="16"/>
      <c r="Q111" s="120"/>
      <c r="R111" s="17"/>
      <c r="S111" s="16"/>
    </row>
    <row r="112" spans="1:19" ht="16.5">
      <c r="A112" s="82"/>
      <c r="B112" s="65" t="s">
        <v>102</v>
      </c>
      <c r="C112" s="64">
        <v>1725.9517681109999</v>
      </c>
      <c r="D112" s="61">
        <v>7.0000000000000007E-2</v>
      </c>
      <c r="E112" s="12">
        <f>C112*D112</f>
        <v>120.81662376777</v>
      </c>
      <c r="F112" s="20">
        <f>C112+E112</f>
        <v>1846.7683918787698</v>
      </c>
      <c r="G112" s="67">
        <f>F112</f>
        <v>1846.7683918787698</v>
      </c>
      <c r="H112" s="14">
        <v>7.2999999999999995E-2</v>
      </c>
      <c r="I112" s="16">
        <f>G112*H112</f>
        <v>134.81409260715017</v>
      </c>
      <c r="J112" s="16">
        <f>G112+I112</f>
        <v>1981.5824844859198</v>
      </c>
      <c r="K112" s="14">
        <v>0.122</v>
      </c>
      <c r="L112" s="17">
        <f>J112*K112</f>
        <v>241.75306310728223</v>
      </c>
      <c r="M112" s="16">
        <f>J112+L112</f>
        <v>2223.3355475932021</v>
      </c>
      <c r="N112" s="14">
        <v>7.6399999999999996E-2</v>
      </c>
      <c r="O112" s="17">
        <f>M112*N112</f>
        <v>169.86283583612064</v>
      </c>
      <c r="P112" s="16">
        <f>M112+O112</f>
        <v>2393.1983834293228</v>
      </c>
      <c r="Q112" s="120">
        <v>1.8800000000000001E-2</v>
      </c>
      <c r="R112" s="17">
        <f>P112*Q112</f>
        <v>44.992129608471274</v>
      </c>
      <c r="S112" s="16">
        <f>P112+R112</f>
        <v>2438.1905130377941</v>
      </c>
    </row>
    <row r="113" spans="1:19" ht="16.5">
      <c r="A113" s="82"/>
      <c r="B113" s="65"/>
      <c r="C113" s="64"/>
      <c r="D113" s="61"/>
      <c r="E113" s="12"/>
      <c r="F113" s="20"/>
      <c r="G113" s="67"/>
      <c r="H113" s="14"/>
      <c r="I113" s="16"/>
      <c r="J113" s="16"/>
      <c r="K113" s="14"/>
      <c r="L113" s="17"/>
      <c r="M113" s="16"/>
      <c r="N113" s="14"/>
      <c r="O113" s="17"/>
      <c r="P113" s="16"/>
      <c r="Q113" s="120"/>
      <c r="R113" s="17"/>
      <c r="S113" s="16"/>
    </row>
    <row r="114" spans="1:19" ht="16.5">
      <c r="A114" s="82"/>
      <c r="B114" s="65"/>
      <c r="C114" s="64"/>
      <c r="D114" s="61"/>
      <c r="E114" s="12"/>
      <c r="F114" s="20"/>
      <c r="G114" s="67"/>
      <c r="H114" s="14"/>
      <c r="I114" s="16"/>
      <c r="J114" s="16"/>
      <c r="K114" s="14"/>
      <c r="L114" s="17"/>
      <c r="M114" s="16"/>
      <c r="N114" s="14"/>
      <c r="O114" s="17"/>
      <c r="P114" s="16"/>
      <c r="Q114" s="120"/>
      <c r="R114" s="17"/>
      <c r="S114" s="16"/>
    </row>
    <row r="115" spans="1:19" ht="16.5">
      <c r="A115" s="94" t="s">
        <v>103</v>
      </c>
      <c r="B115" s="97" t="s">
        <v>104</v>
      </c>
      <c r="C115" s="64"/>
      <c r="D115" s="61"/>
      <c r="E115" s="12"/>
      <c r="F115" s="20"/>
      <c r="G115" s="67"/>
      <c r="H115" s="14"/>
      <c r="I115" s="16"/>
      <c r="J115" s="16"/>
      <c r="K115" s="14"/>
      <c r="L115" s="17"/>
      <c r="M115" s="16"/>
      <c r="N115" s="14"/>
      <c r="O115" s="17"/>
      <c r="P115" s="16"/>
      <c r="Q115" s="120"/>
      <c r="R115" s="17"/>
      <c r="S115" s="16"/>
    </row>
    <row r="116" spans="1:19" ht="16.5">
      <c r="A116" s="82"/>
      <c r="B116" s="93" t="s">
        <v>105</v>
      </c>
      <c r="C116" s="64"/>
      <c r="D116" s="61"/>
      <c r="E116" s="12"/>
      <c r="F116" s="20"/>
      <c r="G116" s="67"/>
      <c r="H116" s="14"/>
      <c r="I116" s="16"/>
      <c r="J116" s="16"/>
      <c r="K116" s="14"/>
      <c r="L116" s="17"/>
      <c r="M116" s="16"/>
      <c r="N116" s="14"/>
      <c r="O116" s="17"/>
      <c r="P116" s="16"/>
      <c r="Q116" s="120"/>
      <c r="R116" s="17"/>
      <c r="S116" s="16"/>
    </row>
    <row r="117" spans="1:19" ht="16.5">
      <c r="A117" s="82"/>
      <c r="B117" s="93" t="s">
        <v>106</v>
      </c>
      <c r="C117" s="64"/>
      <c r="D117" s="61"/>
      <c r="E117" s="12"/>
      <c r="F117" s="20"/>
      <c r="G117" s="67"/>
      <c r="H117" s="14"/>
      <c r="I117" s="16"/>
      <c r="J117" s="16"/>
      <c r="K117" s="14"/>
      <c r="L117" s="17"/>
      <c r="M117" s="16"/>
      <c r="N117" s="14"/>
      <c r="O117" s="17"/>
      <c r="P117" s="16"/>
      <c r="Q117" s="120"/>
      <c r="R117" s="17"/>
      <c r="S117" s="16"/>
    </row>
    <row r="118" spans="1:19" ht="16.5">
      <c r="A118" s="82"/>
      <c r="B118" s="65" t="s">
        <v>107</v>
      </c>
      <c r="C118" s="64">
        <v>1525.5135615600002</v>
      </c>
      <c r="D118" s="61">
        <v>7.0000000000000007E-2</v>
      </c>
      <c r="E118" s="12">
        <f>C118*D118</f>
        <v>106.78594930920002</v>
      </c>
      <c r="F118" s="20">
        <f>C118+E118</f>
        <v>1632.2995108692003</v>
      </c>
      <c r="G118" s="67">
        <f>F118</f>
        <v>1632.2995108692003</v>
      </c>
      <c r="H118" s="14">
        <v>7.2999999999999995E-2</v>
      </c>
      <c r="I118" s="16">
        <f>G118*H118</f>
        <v>119.15786429345161</v>
      </c>
      <c r="J118" s="16">
        <f>G118+I118</f>
        <v>1751.4573751626519</v>
      </c>
      <c r="K118" s="14">
        <v>0.122</v>
      </c>
      <c r="L118" s="17">
        <f>J118*K118</f>
        <v>213.67779976984355</v>
      </c>
      <c r="M118" s="16">
        <f>J118+L118</f>
        <v>1965.1351749324954</v>
      </c>
      <c r="N118" s="14">
        <v>7.6399999999999996E-2</v>
      </c>
      <c r="O118" s="17">
        <f>M118*N118</f>
        <v>150.13632736484263</v>
      </c>
      <c r="P118" s="16">
        <f>M118+O118</f>
        <v>2115.271502297338</v>
      </c>
      <c r="Q118" s="120">
        <v>1.8800000000000001E-2</v>
      </c>
      <c r="R118" s="17">
        <f>P118*Q118</f>
        <v>39.767104243189955</v>
      </c>
      <c r="S118" s="16">
        <f>P118+R118</f>
        <v>2155.0386065405278</v>
      </c>
    </row>
    <row r="119" spans="1:19" ht="16.5">
      <c r="A119" s="82"/>
      <c r="B119" s="65" t="s">
        <v>108</v>
      </c>
      <c r="C119" s="64"/>
      <c r="D119" s="61"/>
      <c r="E119" s="12"/>
      <c r="F119" s="20"/>
      <c r="G119" s="67"/>
      <c r="H119" s="14"/>
      <c r="I119" s="16"/>
      <c r="J119" s="16"/>
      <c r="K119" s="14"/>
      <c r="L119" s="17"/>
      <c r="M119" s="16"/>
      <c r="N119" s="14"/>
      <c r="O119" s="17"/>
      <c r="P119" s="16"/>
      <c r="Q119" s="120"/>
      <c r="R119" s="17"/>
      <c r="S119" s="16"/>
    </row>
    <row r="120" spans="1:19" ht="16.5">
      <c r="A120" s="82"/>
      <c r="B120" s="65" t="s">
        <v>109</v>
      </c>
      <c r="C120" s="64"/>
      <c r="D120" s="61"/>
      <c r="E120" s="12"/>
      <c r="F120" s="20"/>
      <c r="G120" s="67"/>
      <c r="H120" s="14"/>
      <c r="I120" s="16"/>
      <c r="J120" s="16"/>
      <c r="K120" s="14"/>
      <c r="L120" s="17"/>
      <c r="M120" s="16"/>
      <c r="N120" s="14"/>
      <c r="O120" s="17"/>
      <c r="P120" s="16"/>
      <c r="Q120" s="120"/>
      <c r="R120" s="17"/>
      <c r="S120" s="16"/>
    </row>
    <row r="121" spans="1:19" ht="16.5">
      <c r="A121" s="82"/>
      <c r="B121" s="65" t="s">
        <v>110</v>
      </c>
      <c r="C121" s="64">
        <v>1525.5135615600002</v>
      </c>
      <c r="D121" s="61">
        <v>7.0000000000000007E-2</v>
      </c>
      <c r="E121" s="12">
        <f>C121*D121</f>
        <v>106.78594930920002</v>
      </c>
      <c r="F121" s="20">
        <f>C121+E121</f>
        <v>1632.2995108692003</v>
      </c>
      <c r="G121" s="67">
        <f>F121</f>
        <v>1632.2995108692003</v>
      </c>
      <c r="H121" s="14">
        <v>7.2999999999999995E-2</v>
      </c>
      <c r="I121" s="16">
        <f>G121*H121</f>
        <v>119.15786429345161</v>
      </c>
      <c r="J121" s="16">
        <f>G121+I121</f>
        <v>1751.4573751626519</v>
      </c>
      <c r="K121" s="14">
        <v>0.122</v>
      </c>
      <c r="L121" s="17">
        <f>J121*K121</f>
        <v>213.67779976984355</v>
      </c>
      <c r="M121" s="16">
        <f>J121+L121</f>
        <v>1965.1351749324954</v>
      </c>
      <c r="N121" s="14">
        <v>7.6399999999999996E-2</v>
      </c>
      <c r="O121" s="17">
        <f>M121*N121</f>
        <v>150.13632736484263</v>
      </c>
      <c r="P121" s="16">
        <f>M121+O121</f>
        <v>2115.271502297338</v>
      </c>
      <c r="Q121" s="120">
        <v>1.8800000000000001E-2</v>
      </c>
      <c r="R121" s="17">
        <f>P121*Q121</f>
        <v>39.767104243189955</v>
      </c>
      <c r="S121" s="16">
        <f>P121+R121</f>
        <v>2155.0386065405278</v>
      </c>
    </row>
    <row r="122" spans="1:19" ht="16.5">
      <c r="A122" s="82"/>
      <c r="B122" s="65" t="s">
        <v>124</v>
      </c>
      <c r="C122" s="64"/>
      <c r="D122" s="61"/>
      <c r="E122" s="12"/>
      <c r="F122" s="20"/>
      <c r="G122" s="67"/>
      <c r="H122" s="14"/>
      <c r="I122" s="16"/>
      <c r="J122" s="16"/>
      <c r="K122" s="14"/>
      <c r="L122" s="17"/>
      <c r="M122" s="16"/>
      <c r="N122" s="14"/>
      <c r="O122" s="17"/>
      <c r="P122" s="16"/>
      <c r="Q122" s="120"/>
      <c r="R122" s="17"/>
      <c r="S122" s="16"/>
    </row>
    <row r="123" spans="1:19" ht="16.5">
      <c r="A123" s="82"/>
      <c r="B123" s="65" t="s">
        <v>112</v>
      </c>
      <c r="C123" s="64"/>
      <c r="D123" s="61"/>
      <c r="E123" s="12"/>
      <c r="F123" s="20"/>
      <c r="G123" s="67"/>
      <c r="H123" s="14"/>
      <c r="I123" s="16"/>
      <c r="J123" s="16"/>
      <c r="K123" s="14"/>
      <c r="L123" s="17"/>
      <c r="M123" s="16"/>
      <c r="N123" s="14"/>
      <c r="O123" s="17"/>
      <c r="P123" s="16"/>
      <c r="Q123" s="120"/>
      <c r="R123" s="17"/>
      <c r="S123" s="16"/>
    </row>
    <row r="124" spans="1:19" ht="16.5">
      <c r="A124" s="82"/>
      <c r="B124" s="65" t="s">
        <v>113</v>
      </c>
      <c r="C124" s="64"/>
      <c r="D124" s="61"/>
      <c r="E124" s="12"/>
      <c r="F124" s="20"/>
      <c r="G124" s="67"/>
      <c r="H124" s="14"/>
      <c r="I124" s="16"/>
      <c r="J124" s="16"/>
      <c r="K124" s="14"/>
      <c r="L124" s="17"/>
      <c r="M124" s="16"/>
      <c r="N124" s="14"/>
      <c r="O124" s="17"/>
      <c r="P124" s="16"/>
      <c r="Q124" s="120"/>
      <c r="R124" s="17"/>
      <c r="S124" s="16"/>
    </row>
    <row r="125" spans="1:19" ht="16.5">
      <c r="A125" s="82"/>
      <c r="B125" s="65" t="s">
        <v>114</v>
      </c>
      <c r="C125" s="64"/>
      <c r="D125" s="61"/>
      <c r="E125" s="12"/>
      <c r="F125" s="20"/>
      <c r="G125" s="67"/>
      <c r="H125" s="14"/>
      <c r="I125" s="16"/>
      <c r="J125" s="16"/>
      <c r="K125" s="14"/>
      <c r="L125" s="17"/>
      <c r="M125" s="16"/>
      <c r="N125" s="14"/>
      <c r="O125" s="17"/>
      <c r="P125" s="16"/>
      <c r="Q125" s="120"/>
      <c r="R125" s="17"/>
      <c r="S125" s="16"/>
    </row>
    <row r="126" spans="1:19" ht="16.5">
      <c r="A126" s="82"/>
      <c r="B126" s="65" t="s">
        <v>115</v>
      </c>
      <c r="C126" s="64"/>
      <c r="D126" s="61"/>
      <c r="E126" s="12"/>
      <c r="F126" s="20"/>
      <c r="G126" s="67"/>
      <c r="H126" s="14"/>
      <c r="I126" s="16"/>
      <c r="J126" s="16"/>
      <c r="K126" s="14"/>
      <c r="L126" s="17"/>
      <c r="M126" s="16"/>
      <c r="N126" s="14"/>
      <c r="O126" s="17"/>
      <c r="P126" s="16"/>
      <c r="Q126" s="120"/>
      <c r="R126" s="17"/>
      <c r="S126" s="16"/>
    </row>
    <row r="127" spans="1:19" ht="16.5">
      <c r="A127" s="82"/>
      <c r="B127" s="65" t="s">
        <v>116</v>
      </c>
      <c r="C127" s="64"/>
      <c r="D127" s="61"/>
      <c r="E127" s="12"/>
      <c r="F127" s="20"/>
      <c r="G127" s="67"/>
      <c r="H127" s="14"/>
      <c r="I127" s="16"/>
      <c r="J127" s="16"/>
      <c r="K127" s="14"/>
      <c r="L127" s="17"/>
      <c r="M127" s="16"/>
      <c r="N127" s="14"/>
      <c r="O127" s="17"/>
      <c r="P127" s="16"/>
      <c r="Q127" s="120"/>
      <c r="R127" s="17"/>
      <c r="S127" s="16"/>
    </row>
    <row r="128" spans="1:19" ht="16.5">
      <c r="A128" s="82"/>
      <c r="B128" s="65" t="s">
        <v>674</v>
      </c>
      <c r="C128" s="64"/>
      <c r="D128" s="61"/>
      <c r="E128" s="12"/>
      <c r="F128" s="20"/>
      <c r="G128" s="67"/>
      <c r="H128" s="14"/>
      <c r="I128" s="16"/>
      <c r="J128" s="16"/>
      <c r="K128" s="14"/>
      <c r="L128" s="17"/>
      <c r="M128" s="16"/>
      <c r="N128" s="14"/>
      <c r="O128" s="17"/>
      <c r="P128" s="16"/>
      <c r="Q128" s="120"/>
      <c r="R128" s="17"/>
      <c r="S128" s="16"/>
    </row>
    <row r="129" spans="1:19" ht="16.5">
      <c r="A129" s="99"/>
      <c r="B129" s="63" t="s">
        <v>675</v>
      </c>
      <c r="C129" s="64"/>
      <c r="D129" s="61"/>
      <c r="E129" s="12"/>
      <c r="F129" s="20"/>
      <c r="G129" s="67"/>
      <c r="H129" s="14"/>
      <c r="I129" s="16"/>
      <c r="J129" s="16"/>
      <c r="K129" s="14"/>
      <c r="L129" s="17"/>
      <c r="M129" s="16"/>
      <c r="N129" s="14"/>
      <c r="O129" s="17"/>
      <c r="P129" s="16"/>
      <c r="Q129" s="120"/>
      <c r="R129" s="17"/>
      <c r="S129" s="16"/>
    </row>
    <row r="130" spans="1:19" ht="16.5">
      <c r="A130" s="99"/>
      <c r="B130" s="63" t="s">
        <v>119</v>
      </c>
      <c r="C130" s="64"/>
      <c r="D130" s="61"/>
      <c r="E130" s="12"/>
      <c r="F130" s="20"/>
      <c r="G130" s="67"/>
      <c r="H130" s="14"/>
      <c r="I130" s="16"/>
      <c r="J130" s="16"/>
      <c r="K130" s="14"/>
      <c r="L130" s="17"/>
      <c r="M130" s="16"/>
      <c r="N130" s="14"/>
      <c r="O130" s="17"/>
      <c r="P130" s="16">
        <v>88.4</v>
      </c>
      <c r="Q130" s="120">
        <v>1.8800000000000001E-2</v>
      </c>
      <c r="R130" s="17">
        <f>P130*Q130</f>
        <v>1.6619200000000001</v>
      </c>
      <c r="S130" s="16">
        <f>P130+R130</f>
        <v>90.061920000000001</v>
      </c>
    </row>
    <row r="131" spans="1:19" ht="16.5">
      <c r="A131" s="99"/>
      <c r="B131" s="63" t="s">
        <v>676</v>
      </c>
      <c r="C131" s="64"/>
      <c r="D131" s="61"/>
      <c r="E131" s="12"/>
      <c r="F131" s="20"/>
      <c r="G131" s="67"/>
      <c r="H131" s="14"/>
      <c r="I131" s="16"/>
      <c r="J131" s="16"/>
      <c r="K131" s="14"/>
      <c r="L131" s="17"/>
      <c r="M131" s="16"/>
      <c r="N131" s="14"/>
      <c r="O131" s="17"/>
      <c r="P131" s="16">
        <v>53.5</v>
      </c>
      <c r="Q131" s="120">
        <v>1.8800000000000001E-2</v>
      </c>
      <c r="R131" s="17">
        <f t="shared" ref="R131:R132" si="0">P131*Q131</f>
        <v>1.0058</v>
      </c>
      <c r="S131" s="16">
        <f t="shared" ref="S131:S132" si="1">P131+R131</f>
        <v>54.505800000000001</v>
      </c>
    </row>
    <row r="132" spans="1:19" ht="16.5">
      <c r="A132" s="99"/>
      <c r="B132" s="63" t="s">
        <v>121</v>
      </c>
      <c r="C132" s="64"/>
      <c r="D132" s="61"/>
      <c r="E132" s="12"/>
      <c r="F132" s="20"/>
      <c r="G132" s="67"/>
      <c r="H132" s="14"/>
      <c r="I132" s="16"/>
      <c r="J132" s="16"/>
      <c r="K132" s="14"/>
      <c r="L132" s="17"/>
      <c r="M132" s="16"/>
      <c r="N132" s="14"/>
      <c r="O132" s="17"/>
      <c r="P132" s="16">
        <v>38.5</v>
      </c>
      <c r="Q132" s="120">
        <v>1.8800000000000001E-2</v>
      </c>
      <c r="R132" s="17">
        <f t="shared" si="0"/>
        <v>0.7238</v>
      </c>
      <c r="S132" s="16">
        <f t="shared" si="1"/>
        <v>39.223799999999997</v>
      </c>
    </row>
    <row r="133" spans="1:19" ht="16.5">
      <c r="A133" s="94" t="s">
        <v>122</v>
      </c>
      <c r="B133" s="59" t="s">
        <v>123</v>
      </c>
      <c r="C133" s="64"/>
      <c r="D133" s="61"/>
      <c r="E133" s="12"/>
      <c r="F133" s="20"/>
      <c r="G133" s="67"/>
      <c r="H133" s="14"/>
      <c r="I133" s="16"/>
      <c r="J133" s="16"/>
      <c r="K133" s="14"/>
      <c r="L133" s="17"/>
      <c r="M133" s="16"/>
      <c r="N133" s="14"/>
      <c r="O133" s="17"/>
      <c r="P133" s="16"/>
      <c r="Q133" s="120"/>
      <c r="R133" s="17"/>
      <c r="S133" s="16"/>
    </row>
    <row r="134" spans="1:19" ht="16.5">
      <c r="A134" s="100"/>
      <c r="B134" s="65" t="s">
        <v>107</v>
      </c>
      <c r="C134" s="64">
        <v>1525.5135615600002</v>
      </c>
      <c r="D134" s="61">
        <v>7.0000000000000007E-2</v>
      </c>
      <c r="E134" s="12">
        <f>C134*D134</f>
        <v>106.78594930920002</v>
      </c>
      <c r="F134" s="20">
        <f>C134+E134</f>
        <v>1632.2995108692003</v>
      </c>
      <c r="G134" s="67">
        <f>F134</f>
        <v>1632.2995108692003</v>
      </c>
      <c r="H134" s="14">
        <v>7.2999999999999995E-2</v>
      </c>
      <c r="I134" s="16">
        <f>G134*H134</f>
        <v>119.15786429345161</v>
      </c>
      <c r="J134" s="16">
        <f>G134+I134</f>
        <v>1751.4573751626519</v>
      </c>
      <c r="K134" s="14">
        <v>0.122</v>
      </c>
      <c r="L134" s="17">
        <f>J134*K134</f>
        <v>213.67779976984355</v>
      </c>
      <c r="M134" s="16">
        <f>J134+L134</f>
        <v>1965.1351749324954</v>
      </c>
      <c r="N134" s="14">
        <v>7.6399999999999996E-2</v>
      </c>
      <c r="O134" s="17">
        <f>M134*N134</f>
        <v>150.13632736484263</v>
      </c>
      <c r="P134" s="16">
        <f>M134+O134</f>
        <v>2115.271502297338</v>
      </c>
      <c r="Q134" s="120">
        <v>1.8800000000000001E-2</v>
      </c>
      <c r="R134" s="17">
        <f>P134*Q134</f>
        <v>39.767104243189955</v>
      </c>
      <c r="S134" s="16">
        <f>P134+R134</f>
        <v>2155.0386065405278</v>
      </c>
    </row>
    <row r="135" spans="1:19" ht="16.5">
      <c r="A135" s="94"/>
      <c r="B135" s="65" t="s">
        <v>124</v>
      </c>
      <c r="C135" s="64"/>
      <c r="D135" s="61"/>
      <c r="E135" s="12"/>
      <c r="F135" s="20"/>
      <c r="G135" s="67"/>
      <c r="H135" s="14"/>
      <c r="I135" s="16"/>
      <c r="J135" s="16"/>
      <c r="K135" s="14"/>
      <c r="L135" s="17"/>
      <c r="M135" s="16"/>
      <c r="N135" s="14"/>
      <c r="O135" s="17"/>
      <c r="P135" s="16"/>
      <c r="Q135" s="120"/>
      <c r="R135" s="17"/>
      <c r="S135" s="16"/>
    </row>
    <row r="136" spans="1:19" ht="16.5">
      <c r="A136" s="82"/>
      <c r="B136" s="65" t="s">
        <v>125</v>
      </c>
      <c r="C136" s="64"/>
      <c r="D136" s="61"/>
      <c r="E136" s="12"/>
      <c r="F136" s="20"/>
      <c r="G136" s="67"/>
      <c r="H136" s="14"/>
      <c r="I136" s="16"/>
      <c r="J136" s="16"/>
      <c r="K136" s="14"/>
      <c r="L136" s="17"/>
      <c r="M136" s="16"/>
      <c r="N136" s="14"/>
      <c r="O136" s="17"/>
      <c r="P136" s="16"/>
      <c r="Q136" s="120"/>
      <c r="R136" s="17"/>
      <c r="S136" s="16"/>
    </row>
    <row r="137" spans="1:19" ht="16.5">
      <c r="A137" s="82"/>
      <c r="B137" s="65"/>
      <c r="C137" s="64"/>
      <c r="D137" s="61"/>
      <c r="E137" s="12"/>
      <c r="F137" s="20"/>
      <c r="G137" s="67"/>
      <c r="H137" s="14"/>
      <c r="I137" s="16"/>
      <c r="J137" s="16"/>
      <c r="K137" s="14"/>
      <c r="L137" s="17"/>
      <c r="M137" s="16"/>
      <c r="N137" s="14"/>
      <c r="O137" s="17"/>
      <c r="P137" s="16"/>
      <c r="Q137" s="120"/>
      <c r="R137" s="17"/>
      <c r="S137" s="16"/>
    </row>
    <row r="138" spans="1:19" ht="16.5">
      <c r="A138" s="82"/>
      <c r="B138" s="65"/>
      <c r="C138" s="64"/>
      <c r="D138" s="61"/>
      <c r="E138" s="12"/>
      <c r="F138" s="20"/>
      <c r="G138" s="67"/>
      <c r="H138" s="14"/>
      <c r="I138" s="16"/>
      <c r="J138" s="16"/>
      <c r="K138" s="14"/>
      <c r="L138" s="17"/>
      <c r="M138" s="16"/>
      <c r="N138" s="14"/>
      <c r="O138" s="17"/>
      <c r="P138" s="16"/>
      <c r="Q138" s="120"/>
      <c r="R138" s="17"/>
      <c r="S138" s="16"/>
    </row>
    <row r="139" spans="1:19" ht="16.5">
      <c r="A139" s="94" t="s">
        <v>126</v>
      </c>
      <c r="B139" s="59" t="s">
        <v>127</v>
      </c>
      <c r="C139" s="64"/>
      <c r="D139" s="61"/>
      <c r="E139" s="12"/>
      <c r="F139" s="20"/>
      <c r="G139" s="67"/>
      <c r="H139" s="14"/>
      <c r="I139" s="16"/>
      <c r="J139" s="16"/>
      <c r="K139" s="14"/>
      <c r="L139" s="17"/>
      <c r="M139" s="16"/>
      <c r="N139" s="14"/>
      <c r="O139" s="17"/>
      <c r="P139" s="16"/>
      <c r="Q139" s="120"/>
      <c r="R139" s="17"/>
      <c r="S139" s="16"/>
    </row>
    <row r="140" spans="1:19" ht="16.5">
      <c r="A140" s="82"/>
      <c r="B140" s="65"/>
      <c r="C140" s="64"/>
      <c r="D140" s="61"/>
      <c r="E140" s="12"/>
      <c r="F140" s="20"/>
      <c r="G140" s="67"/>
      <c r="H140" s="14"/>
      <c r="I140" s="16"/>
      <c r="J140" s="16"/>
      <c r="K140" s="14"/>
      <c r="L140" s="17"/>
      <c r="M140" s="16"/>
      <c r="N140" s="14"/>
      <c r="O140" s="17"/>
      <c r="P140" s="16"/>
      <c r="Q140" s="120"/>
      <c r="R140" s="17"/>
      <c r="S140" s="16"/>
    </row>
    <row r="141" spans="1:19" ht="16.5">
      <c r="A141" s="82"/>
      <c r="B141" s="65" t="s">
        <v>128</v>
      </c>
      <c r="C141" s="64"/>
      <c r="D141" s="61"/>
      <c r="E141" s="12"/>
      <c r="F141" s="20"/>
      <c r="G141" s="67"/>
      <c r="H141" s="14"/>
      <c r="I141" s="16"/>
      <c r="J141" s="16"/>
      <c r="K141" s="14"/>
      <c r="L141" s="17"/>
      <c r="M141" s="16"/>
      <c r="N141" s="14"/>
      <c r="O141" s="17"/>
      <c r="P141" s="16"/>
      <c r="Q141" s="120"/>
      <c r="R141" s="17"/>
      <c r="S141" s="16"/>
    </row>
    <row r="142" spans="1:19" ht="16.5">
      <c r="A142" s="82"/>
      <c r="B142" s="65" t="s">
        <v>677</v>
      </c>
      <c r="C142" s="64">
        <v>233.66</v>
      </c>
      <c r="D142" s="61">
        <v>0</v>
      </c>
      <c r="E142" s="12">
        <f>C142*D142</f>
        <v>0</v>
      </c>
      <c r="F142" s="20">
        <f>C142+E142</f>
        <v>233.66</v>
      </c>
      <c r="G142" s="67">
        <f>F142</f>
        <v>233.66</v>
      </c>
      <c r="H142" s="14">
        <v>0</v>
      </c>
      <c r="I142" s="16">
        <f>G142*H142</f>
        <v>0</v>
      </c>
      <c r="J142" s="16">
        <f>G142+I142</f>
        <v>233.66</v>
      </c>
      <c r="K142" s="14">
        <v>0.05</v>
      </c>
      <c r="L142" s="17">
        <f>J142*K142</f>
        <v>11.683</v>
      </c>
      <c r="M142" s="16">
        <f>J142+L142</f>
        <v>245.34299999999999</v>
      </c>
      <c r="N142" s="14">
        <v>5.5E-2</v>
      </c>
      <c r="O142" s="17">
        <f>M142*N142</f>
        <v>13.493865</v>
      </c>
      <c r="P142" s="16">
        <f>M142+O142</f>
        <v>258.83686499999999</v>
      </c>
      <c r="Q142" s="120">
        <v>1.8800000000000001E-2</v>
      </c>
      <c r="R142" s="17">
        <f>P142*Q142</f>
        <v>4.8661330620000003</v>
      </c>
      <c r="S142" s="16">
        <f>P142+R142</f>
        <v>263.70299806200001</v>
      </c>
    </row>
    <row r="143" spans="1:19" ht="16.5">
      <c r="A143" s="82"/>
      <c r="B143" s="65" t="s">
        <v>129</v>
      </c>
      <c r="C143" s="64"/>
      <c r="D143" s="61"/>
      <c r="E143" s="12"/>
      <c r="F143" s="20"/>
      <c r="G143" s="67"/>
      <c r="H143" s="14"/>
      <c r="I143" s="16"/>
      <c r="J143" s="16"/>
      <c r="K143" s="14"/>
      <c r="L143" s="17"/>
      <c r="M143" s="16"/>
      <c r="N143" s="14"/>
      <c r="O143" s="17"/>
      <c r="P143" s="16"/>
      <c r="Q143" s="120"/>
      <c r="R143" s="17"/>
      <c r="S143" s="16"/>
    </row>
    <row r="144" spans="1:19" ht="16.5">
      <c r="A144" s="82"/>
      <c r="B144" s="65" t="s">
        <v>130</v>
      </c>
      <c r="C144" s="64">
        <v>3018.1225943070003</v>
      </c>
      <c r="D144" s="61">
        <v>7.0000000000000007E-2</v>
      </c>
      <c r="E144" s="12">
        <f>C144*D144</f>
        <v>211.26858160149004</v>
      </c>
      <c r="F144" s="20">
        <f>C144+E144</f>
        <v>3229.3911759084904</v>
      </c>
      <c r="G144" s="67">
        <f>F144</f>
        <v>3229.3911759084904</v>
      </c>
      <c r="H144" s="14">
        <v>7.2999999999999995E-2</v>
      </c>
      <c r="I144" s="16">
        <f>G144*H144</f>
        <v>235.74555584131977</v>
      </c>
      <c r="J144" s="16">
        <f>G144+I144</f>
        <v>3465.1367317498102</v>
      </c>
      <c r="K144" s="14">
        <v>0.122</v>
      </c>
      <c r="L144" s="17">
        <f>J144*K144</f>
        <v>422.74668127347684</v>
      </c>
      <c r="M144" s="16">
        <f>J144+L144</f>
        <v>3887.8834130232872</v>
      </c>
      <c r="N144" s="14">
        <v>7.6399999999999996E-2</v>
      </c>
      <c r="O144" s="17">
        <f>M144*N144</f>
        <v>297.03429275497911</v>
      </c>
      <c r="P144" s="16">
        <f>M144+O144</f>
        <v>4184.9177057782663</v>
      </c>
      <c r="Q144" s="120">
        <v>1.8800000000000001E-2</v>
      </c>
      <c r="R144" s="17">
        <f>P144*Q144</f>
        <v>78.676452868631415</v>
      </c>
      <c r="S144" s="16">
        <f>P144+R144</f>
        <v>4263.594158646898</v>
      </c>
    </row>
    <row r="145" spans="1:19" ht="16.5">
      <c r="A145" s="82"/>
      <c r="B145" s="65"/>
      <c r="C145" s="64"/>
      <c r="D145" s="61"/>
      <c r="E145" s="12"/>
      <c r="F145" s="20"/>
      <c r="G145" s="67"/>
      <c r="H145" s="14"/>
      <c r="I145" s="16"/>
      <c r="J145" s="16"/>
      <c r="K145" s="14"/>
      <c r="L145" s="17"/>
      <c r="M145" s="16"/>
      <c r="N145" s="14"/>
      <c r="O145" s="17"/>
      <c r="P145" s="16"/>
      <c r="Q145" s="120"/>
      <c r="R145" s="17"/>
      <c r="S145" s="16"/>
    </row>
    <row r="146" spans="1:19" ht="16.5">
      <c r="A146" s="82"/>
      <c r="B146" s="65"/>
      <c r="C146" s="64"/>
      <c r="D146" s="61"/>
      <c r="E146" s="12"/>
      <c r="F146" s="20"/>
      <c r="G146" s="67"/>
      <c r="H146" s="14"/>
      <c r="I146" s="16"/>
      <c r="J146" s="16"/>
      <c r="K146" s="14"/>
      <c r="L146" s="17"/>
      <c r="M146" s="16"/>
      <c r="N146" s="14"/>
      <c r="O146" s="17"/>
      <c r="P146" s="16"/>
      <c r="Q146" s="120"/>
      <c r="R146" s="17"/>
      <c r="S146" s="16"/>
    </row>
    <row r="147" spans="1:19" ht="16.5">
      <c r="A147" s="94" t="s">
        <v>131</v>
      </c>
      <c r="B147" s="59" t="s">
        <v>132</v>
      </c>
      <c r="C147" s="64"/>
      <c r="D147" s="61"/>
      <c r="E147" s="12"/>
      <c r="F147" s="20"/>
      <c r="G147" s="67"/>
      <c r="H147" s="14"/>
      <c r="I147" s="16"/>
      <c r="J147" s="16"/>
      <c r="K147" s="14"/>
      <c r="L147" s="17"/>
      <c r="M147" s="16"/>
      <c r="N147" s="14"/>
      <c r="O147" s="17"/>
      <c r="P147" s="16"/>
      <c r="Q147" s="120"/>
      <c r="R147" s="17"/>
      <c r="S147" s="16"/>
    </row>
    <row r="148" spans="1:19" ht="16.5">
      <c r="A148" s="82"/>
      <c r="B148" s="65"/>
      <c r="C148" s="64"/>
      <c r="D148" s="61"/>
      <c r="E148" s="12"/>
      <c r="F148" s="20"/>
      <c r="G148" s="67"/>
      <c r="H148" s="14"/>
      <c r="I148" s="16"/>
      <c r="J148" s="16"/>
      <c r="K148" s="14"/>
      <c r="L148" s="17"/>
      <c r="M148" s="16"/>
      <c r="N148" s="14"/>
      <c r="O148" s="17"/>
      <c r="P148" s="16"/>
      <c r="Q148" s="120"/>
      <c r="R148" s="17"/>
      <c r="S148" s="16"/>
    </row>
    <row r="149" spans="1:19" ht="16.5">
      <c r="A149" s="82"/>
      <c r="B149" s="65" t="s">
        <v>133</v>
      </c>
      <c r="C149" s="64"/>
      <c r="D149" s="61"/>
      <c r="E149" s="12"/>
      <c r="F149" s="20"/>
      <c r="G149" s="67"/>
      <c r="H149" s="14"/>
      <c r="I149" s="16"/>
      <c r="J149" s="16"/>
      <c r="K149" s="14"/>
      <c r="L149" s="17"/>
      <c r="M149" s="16"/>
      <c r="N149" s="14"/>
      <c r="O149" s="17"/>
      <c r="P149" s="16"/>
      <c r="Q149" s="120"/>
      <c r="R149" s="17"/>
      <c r="S149" s="16"/>
    </row>
    <row r="150" spans="1:19" ht="16.5">
      <c r="A150" s="82"/>
      <c r="B150" s="65" t="s">
        <v>134</v>
      </c>
      <c r="C150" s="64"/>
      <c r="D150" s="61"/>
      <c r="E150" s="12"/>
      <c r="F150" s="20"/>
      <c r="G150" s="67"/>
      <c r="H150" s="14"/>
      <c r="I150" s="16"/>
      <c r="J150" s="16"/>
      <c r="K150" s="14"/>
      <c r="L150" s="17"/>
      <c r="M150" s="16"/>
      <c r="N150" s="14"/>
      <c r="O150" s="17"/>
      <c r="P150" s="16"/>
      <c r="Q150" s="120"/>
      <c r="R150" s="17"/>
      <c r="S150" s="16"/>
    </row>
    <row r="151" spans="1:19" ht="16.5">
      <c r="A151" s="82"/>
      <c r="B151" s="65" t="s">
        <v>135</v>
      </c>
      <c r="C151" s="64">
        <v>93.556986839999993</v>
      </c>
      <c r="D151" s="61">
        <v>7.0000000000000007E-2</v>
      </c>
      <c r="E151" s="12">
        <f>C151*D151</f>
        <v>6.5489890788</v>
      </c>
      <c r="F151" s="20">
        <f>C151+E151</f>
        <v>100.1059759188</v>
      </c>
      <c r="G151" s="67">
        <f>F151</f>
        <v>100.1059759188</v>
      </c>
      <c r="H151" s="14">
        <v>7.2999999999999995E-2</v>
      </c>
      <c r="I151" s="16">
        <f>G151*H151</f>
        <v>7.3077362420723997</v>
      </c>
      <c r="J151" s="16">
        <f>G151+I151</f>
        <v>107.41371216087239</v>
      </c>
      <c r="K151" s="14">
        <v>0.122</v>
      </c>
      <c r="L151" s="17">
        <f>J151*K151</f>
        <v>13.104472883626432</v>
      </c>
      <c r="M151" s="16">
        <f>J151+L151</f>
        <v>120.51818504449882</v>
      </c>
      <c r="N151" s="14">
        <v>7.6399999999999996E-2</v>
      </c>
      <c r="O151" s="17">
        <f>M151*N151</f>
        <v>9.2075893373997086</v>
      </c>
      <c r="P151" s="16">
        <f>M151+O151</f>
        <v>129.72577438189853</v>
      </c>
      <c r="Q151" s="120">
        <v>1.8800000000000001E-2</v>
      </c>
      <c r="R151" s="17">
        <f>P151*Q151</f>
        <v>2.4388445583796923</v>
      </c>
      <c r="S151" s="16">
        <f>P151+R151</f>
        <v>132.16461894027822</v>
      </c>
    </row>
    <row r="152" spans="1:19" ht="16.5">
      <c r="A152" s="82"/>
      <c r="B152" s="65" t="s">
        <v>136</v>
      </c>
      <c r="C152" s="64"/>
      <c r="D152" s="61"/>
      <c r="E152" s="12"/>
      <c r="F152" s="20"/>
      <c r="G152" s="67"/>
      <c r="H152" s="14"/>
      <c r="I152" s="16"/>
      <c r="J152" s="16"/>
      <c r="K152" s="14"/>
      <c r="L152" s="17"/>
      <c r="M152" s="16"/>
      <c r="N152" s="14"/>
      <c r="O152" s="17"/>
      <c r="P152" s="16"/>
      <c r="Q152" s="120"/>
      <c r="R152" s="17"/>
      <c r="S152" s="16"/>
    </row>
    <row r="153" spans="1:19" ht="16.5">
      <c r="A153" s="82"/>
      <c r="B153" s="65" t="s">
        <v>678</v>
      </c>
      <c r="C153" s="64">
        <v>93.553877999999997</v>
      </c>
      <c r="D153" s="61">
        <v>7.0000000000000007E-2</v>
      </c>
      <c r="E153" s="12">
        <f>C153*D153</f>
        <v>6.5487714600000002</v>
      </c>
      <c r="F153" s="20">
        <f>C153+E153</f>
        <v>100.10264945999999</v>
      </c>
      <c r="G153" s="67">
        <f>F153</f>
        <v>100.10264945999999</v>
      </c>
      <c r="H153" s="14">
        <v>7.2999999999999995E-2</v>
      </c>
      <c r="I153" s="16">
        <f>G153*H153</f>
        <v>7.3074934105799993</v>
      </c>
      <c r="J153" s="16">
        <f>G153+I153</f>
        <v>107.41014287057999</v>
      </c>
      <c r="K153" s="14">
        <v>0.122</v>
      </c>
      <c r="L153" s="17">
        <f>J153*K153</f>
        <v>13.104037430210758</v>
      </c>
      <c r="M153" s="16">
        <f>J153+L153</f>
        <v>120.51418030079074</v>
      </c>
      <c r="N153" s="14">
        <v>7.6399999999999996E-2</v>
      </c>
      <c r="O153" s="17">
        <f>M153*N153</f>
        <v>9.2072833749804115</v>
      </c>
      <c r="P153" s="16">
        <f>M153+O153</f>
        <v>129.72146367577116</v>
      </c>
      <c r="Q153" s="120">
        <v>1.8800000000000001E-2</v>
      </c>
      <c r="R153" s="17">
        <f>P153*Q153</f>
        <v>2.4387635171044981</v>
      </c>
      <c r="S153" s="16">
        <f>P153+R153</f>
        <v>132.16022719287565</v>
      </c>
    </row>
    <row r="154" spans="1:19" ht="16.5">
      <c r="A154" s="82"/>
      <c r="B154" s="65" t="s">
        <v>138</v>
      </c>
      <c r="C154" s="64"/>
      <c r="D154" s="61"/>
      <c r="E154" s="12"/>
      <c r="F154" s="20"/>
      <c r="G154" s="67"/>
      <c r="H154" s="14"/>
      <c r="I154" s="16"/>
      <c r="J154" s="16"/>
      <c r="K154" s="14"/>
      <c r="L154" s="17"/>
      <c r="M154" s="16"/>
      <c r="N154" s="14"/>
      <c r="O154" s="17"/>
      <c r="P154" s="16"/>
      <c r="Q154" s="120"/>
      <c r="R154" s="17"/>
      <c r="S154" s="16"/>
    </row>
    <row r="155" spans="1:19" ht="16.5">
      <c r="A155" s="82"/>
      <c r="B155" s="65" t="s">
        <v>139</v>
      </c>
      <c r="C155" s="64"/>
      <c r="D155" s="61"/>
      <c r="E155" s="12"/>
      <c r="F155" s="20"/>
      <c r="G155" s="67"/>
      <c r="H155" s="14"/>
      <c r="I155" s="16"/>
      <c r="J155" s="16"/>
      <c r="K155" s="14"/>
      <c r="L155" s="17"/>
      <c r="M155" s="16"/>
      <c r="N155" s="14"/>
      <c r="O155" s="17"/>
      <c r="P155" s="16"/>
      <c r="Q155" s="120"/>
      <c r="R155" s="17"/>
      <c r="S155" s="16"/>
    </row>
    <row r="156" spans="1:19" ht="16.5">
      <c r="A156" s="82"/>
      <c r="B156" s="65" t="s">
        <v>140</v>
      </c>
      <c r="C156" s="64"/>
      <c r="D156" s="61"/>
      <c r="E156" s="12"/>
      <c r="F156" s="20"/>
      <c r="G156" s="67"/>
      <c r="H156" s="14"/>
      <c r="I156" s="16"/>
      <c r="J156" s="16"/>
      <c r="K156" s="14"/>
      <c r="L156" s="17"/>
      <c r="M156" s="16"/>
      <c r="N156" s="14"/>
      <c r="O156" s="17"/>
      <c r="P156" s="16"/>
      <c r="Q156" s="120"/>
      <c r="R156" s="17"/>
      <c r="S156" s="16"/>
    </row>
    <row r="157" spans="1:19" ht="16.5">
      <c r="A157" s="82"/>
      <c r="B157" s="65" t="s">
        <v>679</v>
      </c>
      <c r="C157" s="64">
        <v>151.47434294999999</v>
      </c>
      <c r="D157" s="61">
        <v>7.0000000000000007E-2</v>
      </c>
      <c r="E157" s="12">
        <f>C157*D157</f>
        <v>10.6032040065</v>
      </c>
      <c r="F157" s="20">
        <f>C157+E157</f>
        <v>162.07754695649999</v>
      </c>
      <c r="G157" s="67">
        <f>F157</f>
        <v>162.07754695649999</v>
      </c>
      <c r="H157" s="14">
        <v>7.2999999999999995E-2</v>
      </c>
      <c r="I157" s="16">
        <f>G157*H157</f>
        <v>11.831660927824498</v>
      </c>
      <c r="J157" s="16">
        <f>G157+I157</f>
        <v>173.90920788432447</v>
      </c>
      <c r="K157" s="14">
        <v>0.122</v>
      </c>
      <c r="L157" s="17">
        <f>J157*K157</f>
        <v>21.216923361887584</v>
      </c>
      <c r="M157" s="16">
        <f>J157+L157</f>
        <v>195.12613124621205</v>
      </c>
      <c r="N157" s="14">
        <v>7.6399999999999996E-2</v>
      </c>
      <c r="O157" s="17">
        <f>M157*N157</f>
        <v>14.907636427210599</v>
      </c>
      <c r="P157" s="16">
        <f>M157+O157</f>
        <v>210.03376767342266</v>
      </c>
      <c r="Q157" s="120">
        <v>1.8800000000000001E-2</v>
      </c>
      <c r="R157" s="17">
        <f>P157*Q157</f>
        <v>3.9486348322603462</v>
      </c>
      <c r="S157" s="16">
        <f>P157+R157</f>
        <v>213.98240250568301</v>
      </c>
    </row>
    <row r="158" spans="1:19" ht="16.5">
      <c r="A158" s="82"/>
      <c r="B158" s="98" t="s">
        <v>141</v>
      </c>
      <c r="C158" s="64"/>
      <c r="D158" s="61"/>
      <c r="E158" s="12"/>
      <c r="F158" s="20"/>
      <c r="G158" s="67"/>
      <c r="H158" s="14"/>
      <c r="I158" s="16"/>
      <c r="J158" s="16"/>
      <c r="K158" s="14"/>
      <c r="L158" s="17"/>
      <c r="M158" s="16"/>
      <c r="N158" s="14"/>
      <c r="O158" s="17"/>
      <c r="P158" s="16"/>
      <c r="Q158" s="120"/>
      <c r="R158" s="17"/>
      <c r="S158" s="16"/>
    </row>
    <row r="159" spans="1:19" ht="16.5">
      <c r="A159" s="82"/>
      <c r="B159" s="98" t="s">
        <v>680</v>
      </c>
      <c r="C159" s="64">
        <v>241.53122007000002</v>
      </c>
      <c r="D159" s="61">
        <v>7.0000000000000007E-2</v>
      </c>
      <c r="E159" s="12">
        <f>C159*D159</f>
        <v>16.907185404900002</v>
      </c>
      <c r="F159" s="20">
        <f>C159+E159</f>
        <v>258.43840547490004</v>
      </c>
      <c r="G159" s="67">
        <f>F159</f>
        <v>258.43840547490004</v>
      </c>
      <c r="H159" s="14">
        <v>7.2999999999999995E-2</v>
      </c>
      <c r="I159" s="16">
        <f>G159*H159</f>
        <v>18.866003599667703</v>
      </c>
      <c r="J159" s="16">
        <f>G159+I159</f>
        <v>277.30440907456773</v>
      </c>
      <c r="K159" s="14">
        <v>0.122</v>
      </c>
      <c r="L159" s="17">
        <f>J159*K159</f>
        <v>33.831137907097265</v>
      </c>
      <c r="M159" s="16">
        <f>J159+L159</f>
        <v>311.13554698166502</v>
      </c>
      <c r="N159" s="14">
        <v>7.6399999999999996E-2</v>
      </c>
      <c r="O159" s="17">
        <f>M159*N159</f>
        <v>23.770755789399207</v>
      </c>
      <c r="P159" s="16">
        <f>M159+O159</f>
        <v>334.90630277106425</v>
      </c>
      <c r="Q159" s="120">
        <v>1.8800000000000001E-2</v>
      </c>
      <c r="R159" s="17">
        <f>P159*Q159</f>
        <v>6.2962384920960082</v>
      </c>
      <c r="S159" s="16">
        <f>P159+R159</f>
        <v>341.20254126316024</v>
      </c>
    </row>
    <row r="160" spans="1:19" ht="16.5">
      <c r="A160" s="82"/>
      <c r="B160" s="65"/>
      <c r="C160" s="64"/>
      <c r="D160" s="61"/>
      <c r="E160" s="12"/>
      <c r="F160" s="20"/>
      <c r="G160" s="67"/>
      <c r="H160" s="14"/>
      <c r="I160" s="16"/>
      <c r="J160" s="16"/>
      <c r="K160" s="14"/>
      <c r="L160" s="17"/>
      <c r="M160" s="16"/>
      <c r="N160" s="14"/>
      <c r="O160" s="17"/>
      <c r="P160" s="16"/>
      <c r="Q160" s="120"/>
      <c r="R160" s="17"/>
      <c r="S160" s="16"/>
    </row>
    <row r="161" spans="1:19" ht="16.5">
      <c r="A161" s="82"/>
      <c r="B161" s="65" t="s">
        <v>142</v>
      </c>
      <c r="C161" s="64"/>
      <c r="D161" s="61"/>
      <c r="E161" s="12"/>
      <c r="F161" s="20"/>
      <c r="G161" s="67"/>
      <c r="H161" s="14"/>
      <c r="I161" s="16"/>
      <c r="J161" s="16"/>
      <c r="K161" s="14"/>
      <c r="L161" s="17"/>
      <c r="M161" s="16"/>
      <c r="N161" s="14"/>
      <c r="O161" s="17"/>
      <c r="P161" s="16"/>
      <c r="Q161" s="120"/>
      <c r="R161" s="17"/>
      <c r="S161" s="16"/>
    </row>
    <row r="162" spans="1:19" ht="16.5">
      <c r="A162" s="82"/>
      <c r="B162" s="65" t="s">
        <v>143</v>
      </c>
      <c r="C162" s="64"/>
      <c r="D162" s="61"/>
      <c r="E162" s="12"/>
      <c r="F162" s="20"/>
      <c r="G162" s="67"/>
      <c r="H162" s="14"/>
      <c r="I162" s="16"/>
      <c r="J162" s="16"/>
      <c r="K162" s="14"/>
      <c r="L162" s="17"/>
      <c r="M162" s="16"/>
      <c r="N162" s="14"/>
      <c r="O162" s="17"/>
      <c r="P162" s="16"/>
      <c r="Q162" s="120"/>
      <c r="R162" s="17"/>
      <c r="S162" s="16"/>
    </row>
    <row r="163" spans="1:19" ht="16.5">
      <c r="A163" s="82"/>
      <c r="B163" s="65" t="s">
        <v>144</v>
      </c>
      <c r="C163" s="64"/>
      <c r="D163" s="61"/>
      <c r="E163" s="12"/>
      <c r="F163" s="20"/>
      <c r="G163" s="67"/>
      <c r="H163" s="14"/>
      <c r="I163" s="16"/>
      <c r="J163" s="16"/>
      <c r="K163" s="14"/>
      <c r="L163" s="17"/>
      <c r="M163" s="16"/>
      <c r="N163" s="14"/>
      <c r="O163" s="17"/>
      <c r="P163" s="16"/>
      <c r="Q163" s="120"/>
      <c r="R163" s="17"/>
      <c r="S163" s="16"/>
    </row>
    <row r="164" spans="1:19" ht="16.5">
      <c r="A164" s="82"/>
      <c r="B164" s="65" t="s">
        <v>145</v>
      </c>
      <c r="C164" s="64"/>
      <c r="D164" s="61"/>
      <c r="E164" s="12"/>
      <c r="F164" s="20"/>
      <c r="G164" s="67"/>
      <c r="H164" s="14"/>
      <c r="I164" s="16"/>
      <c r="J164" s="16"/>
      <c r="K164" s="14"/>
      <c r="L164" s="17"/>
      <c r="M164" s="16"/>
      <c r="N164" s="14"/>
      <c r="O164" s="17"/>
      <c r="P164" s="16"/>
      <c r="Q164" s="120"/>
      <c r="R164" s="17"/>
      <c r="S164" s="16"/>
    </row>
    <row r="165" spans="1:19" ht="16.5">
      <c r="A165" s="82"/>
      <c r="B165" s="65"/>
      <c r="C165" s="64"/>
      <c r="D165" s="61"/>
      <c r="E165" s="12"/>
      <c r="F165" s="20"/>
      <c r="G165" s="67"/>
      <c r="H165" s="14"/>
      <c r="I165" s="16"/>
      <c r="J165" s="16"/>
      <c r="K165" s="14"/>
      <c r="L165" s="17"/>
      <c r="M165" s="16"/>
      <c r="N165" s="14"/>
      <c r="O165" s="17"/>
      <c r="P165" s="16"/>
      <c r="Q165" s="120"/>
      <c r="R165" s="17"/>
      <c r="S165" s="16"/>
    </row>
    <row r="166" spans="1:19" ht="16.5">
      <c r="A166" s="82"/>
      <c r="B166" s="65"/>
      <c r="C166" s="60"/>
      <c r="D166" s="61"/>
      <c r="E166" s="12"/>
      <c r="F166" s="12"/>
      <c r="G166" s="67"/>
      <c r="H166" s="14"/>
      <c r="I166" s="16"/>
      <c r="J166" s="16"/>
      <c r="K166" s="14"/>
      <c r="L166" s="17"/>
      <c r="M166" s="16"/>
      <c r="N166" s="14"/>
      <c r="O166" s="17"/>
      <c r="P166" s="16"/>
      <c r="Q166" s="120"/>
      <c r="R166" s="17"/>
      <c r="S166" s="16"/>
    </row>
    <row r="167" spans="1:19" ht="16.5">
      <c r="A167" s="116" t="s">
        <v>645</v>
      </c>
      <c r="B167" s="116"/>
      <c r="C167" s="117"/>
      <c r="D167" s="101"/>
      <c r="E167" s="9"/>
      <c r="F167" s="102"/>
      <c r="G167" s="88"/>
      <c r="H167" s="27"/>
      <c r="I167" s="89"/>
      <c r="J167" s="89"/>
      <c r="K167" s="27"/>
      <c r="L167" s="30"/>
      <c r="M167" s="89"/>
      <c r="N167" s="27"/>
      <c r="O167" s="30"/>
      <c r="P167" s="89"/>
      <c r="Q167" s="118"/>
      <c r="R167" s="30"/>
      <c r="S167" s="89"/>
    </row>
    <row r="168" spans="1:19" ht="16.5">
      <c r="A168" s="110" t="s">
        <v>646</v>
      </c>
      <c r="B168" s="110"/>
      <c r="C168" s="111"/>
      <c r="D168" s="61"/>
      <c r="E168" s="12"/>
      <c r="F168" s="20"/>
      <c r="G168" s="88"/>
      <c r="H168" s="27"/>
      <c r="I168" s="89"/>
      <c r="J168" s="89"/>
      <c r="K168" s="27"/>
      <c r="L168" s="30"/>
      <c r="M168" s="89"/>
      <c r="N168" s="27"/>
      <c r="O168" s="30"/>
      <c r="P168" s="89"/>
      <c r="Q168" s="118"/>
      <c r="R168" s="30"/>
      <c r="S168" s="89"/>
    </row>
    <row r="169" spans="1:19" ht="17.25" thickBot="1">
      <c r="A169" s="90"/>
      <c r="B169" s="91"/>
      <c r="C169" s="92"/>
      <c r="D169" s="84"/>
      <c r="E169" s="85"/>
      <c r="F169" s="86"/>
      <c r="G169" s="88"/>
      <c r="H169" s="27"/>
      <c r="I169" s="89"/>
      <c r="J169" s="89"/>
      <c r="K169" s="27"/>
      <c r="L169" s="30"/>
      <c r="M169" s="89"/>
      <c r="N169" s="27"/>
      <c r="O169" s="30"/>
      <c r="P169" s="89"/>
      <c r="Q169" s="118"/>
      <c r="R169" s="30"/>
      <c r="S169" s="89"/>
    </row>
    <row r="170" spans="1:19" ht="15">
      <c r="A170" s="35"/>
      <c r="B170" s="36" t="s">
        <v>29</v>
      </c>
      <c r="C170" s="37" t="s">
        <v>647</v>
      </c>
      <c r="D170" s="38"/>
      <c r="E170" s="39"/>
      <c r="F170" s="40" t="s">
        <v>648</v>
      </c>
      <c r="G170" s="37" t="s">
        <v>649</v>
      </c>
      <c r="H170" s="38"/>
      <c r="I170" s="39"/>
      <c r="J170" s="40" t="s">
        <v>650</v>
      </c>
      <c r="K170" s="38"/>
      <c r="L170" s="41"/>
      <c r="M170" s="40" t="s">
        <v>651</v>
      </c>
      <c r="N170" s="38"/>
      <c r="O170" s="41"/>
      <c r="P170" s="40" t="s">
        <v>652</v>
      </c>
      <c r="Q170" s="38"/>
      <c r="R170" s="41"/>
      <c r="S170" s="40" t="s">
        <v>653</v>
      </c>
    </row>
    <row r="171" spans="1:19" ht="15">
      <c r="A171" s="43"/>
      <c r="B171" s="44"/>
      <c r="C171" s="45" t="s">
        <v>654</v>
      </c>
      <c r="D171" s="46"/>
      <c r="E171" s="47"/>
      <c r="F171" s="48" t="s">
        <v>655</v>
      </c>
      <c r="G171" s="45" t="s">
        <v>654</v>
      </c>
      <c r="H171" s="46"/>
      <c r="I171" s="47"/>
      <c r="J171" s="48" t="s">
        <v>597</v>
      </c>
      <c r="K171" s="46"/>
      <c r="L171" s="49"/>
      <c r="M171" s="48" t="s">
        <v>597</v>
      </c>
      <c r="N171" s="46"/>
      <c r="O171" s="49"/>
      <c r="P171" s="48" t="s">
        <v>597</v>
      </c>
      <c r="Q171" s="46"/>
      <c r="R171" s="49"/>
      <c r="S171" s="48" t="s">
        <v>655</v>
      </c>
    </row>
    <row r="172" spans="1:19" ht="45.75" thickBot="1">
      <c r="A172" s="51"/>
      <c r="B172" s="52"/>
      <c r="C172" s="53" t="s">
        <v>658</v>
      </c>
      <c r="D172" s="54" t="s">
        <v>3</v>
      </c>
      <c r="E172" s="55" t="s">
        <v>598</v>
      </c>
      <c r="F172" s="56" t="s">
        <v>658</v>
      </c>
      <c r="G172" s="53" t="s">
        <v>658</v>
      </c>
      <c r="H172" s="54" t="s">
        <v>3</v>
      </c>
      <c r="I172" s="55" t="s">
        <v>598</v>
      </c>
      <c r="J172" s="56" t="s">
        <v>658</v>
      </c>
      <c r="K172" s="54" t="s">
        <v>3</v>
      </c>
      <c r="L172" s="57" t="s">
        <v>598</v>
      </c>
      <c r="M172" s="56" t="s">
        <v>658</v>
      </c>
      <c r="N172" s="54" t="s">
        <v>3</v>
      </c>
      <c r="O172" s="57" t="s">
        <v>598</v>
      </c>
      <c r="P172" s="56" t="s">
        <v>658</v>
      </c>
      <c r="Q172" s="54" t="s">
        <v>3</v>
      </c>
      <c r="R172" s="57" t="s">
        <v>598</v>
      </c>
      <c r="S172" s="56" t="s">
        <v>658</v>
      </c>
    </row>
    <row r="173" spans="1:19" ht="16.5">
      <c r="A173" s="82"/>
      <c r="B173" s="65"/>
      <c r="C173" s="64"/>
      <c r="D173" s="61"/>
      <c r="E173" s="12"/>
      <c r="F173" s="20"/>
      <c r="G173" s="67"/>
      <c r="H173" s="14"/>
      <c r="I173" s="16"/>
      <c r="J173" s="16"/>
      <c r="K173" s="14"/>
      <c r="L173" s="17"/>
      <c r="M173" s="16"/>
      <c r="N173" s="14"/>
      <c r="O173" s="17"/>
      <c r="P173" s="16"/>
      <c r="Q173" s="120"/>
      <c r="R173" s="17"/>
      <c r="S173" s="16"/>
    </row>
    <row r="174" spans="1:19" ht="16.5">
      <c r="A174" s="82"/>
      <c r="B174" s="65" t="s">
        <v>146</v>
      </c>
      <c r="C174" s="64"/>
      <c r="D174" s="61"/>
      <c r="E174" s="12"/>
      <c r="F174" s="20"/>
      <c r="G174" s="67"/>
      <c r="H174" s="14"/>
      <c r="I174" s="16"/>
      <c r="J174" s="16"/>
      <c r="K174" s="14"/>
      <c r="L174" s="17"/>
      <c r="M174" s="16"/>
      <c r="N174" s="14"/>
      <c r="O174" s="17"/>
      <c r="P174" s="16"/>
      <c r="Q174" s="120"/>
      <c r="R174" s="17"/>
      <c r="S174" s="16"/>
    </row>
    <row r="175" spans="1:19" ht="16.5">
      <c r="A175" s="82"/>
      <c r="B175" s="65" t="s">
        <v>147</v>
      </c>
      <c r="C175" s="64"/>
      <c r="D175" s="61"/>
      <c r="E175" s="12"/>
      <c r="F175" s="20"/>
      <c r="G175" s="67"/>
      <c r="H175" s="14"/>
      <c r="I175" s="16"/>
      <c r="J175" s="16"/>
      <c r="K175" s="14"/>
      <c r="L175" s="17"/>
      <c r="M175" s="16"/>
      <c r="N175" s="14"/>
      <c r="O175" s="17"/>
      <c r="P175" s="16"/>
      <c r="Q175" s="120"/>
      <c r="R175" s="17"/>
      <c r="S175" s="16"/>
    </row>
    <row r="176" spans="1:19" ht="16.5">
      <c r="A176" s="82"/>
      <c r="B176" s="65" t="s">
        <v>148</v>
      </c>
      <c r="C176" s="64"/>
      <c r="D176" s="61"/>
      <c r="E176" s="12"/>
      <c r="F176" s="20"/>
      <c r="G176" s="67"/>
      <c r="H176" s="14"/>
      <c r="I176" s="16"/>
      <c r="J176" s="16"/>
      <c r="K176" s="14"/>
      <c r="L176" s="17"/>
      <c r="M176" s="16"/>
      <c r="N176" s="14"/>
      <c r="O176" s="17"/>
      <c r="P176" s="16"/>
      <c r="Q176" s="120"/>
      <c r="R176" s="17"/>
      <c r="S176" s="16"/>
    </row>
    <row r="177" spans="1:19" ht="16.5">
      <c r="A177" s="82"/>
      <c r="B177" s="65" t="s">
        <v>149</v>
      </c>
      <c r="C177" s="64"/>
      <c r="D177" s="61"/>
      <c r="E177" s="12"/>
      <c r="F177" s="20"/>
      <c r="G177" s="67"/>
      <c r="H177" s="14"/>
      <c r="I177" s="16"/>
      <c r="J177" s="16"/>
      <c r="K177" s="14"/>
      <c r="L177" s="17"/>
      <c r="M177" s="16"/>
      <c r="N177" s="14"/>
      <c r="O177" s="17"/>
      <c r="P177" s="16"/>
      <c r="Q177" s="120"/>
      <c r="R177" s="17"/>
      <c r="S177" s="16"/>
    </row>
    <row r="178" spans="1:19" ht="16.5">
      <c r="A178" s="82"/>
      <c r="B178" s="65" t="s">
        <v>150</v>
      </c>
      <c r="C178" s="64"/>
      <c r="D178" s="61"/>
      <c r="E178" s="12"/>
      <c r="F178" s="20"/>
      <c r="G178" s="67"/>
      <c r="H178" s="14"/>
      <c r="I178" s="16"/>
      <c r="J178" s="16"/>
      <c r="K178" s="14"/>
      <c r="L178" s="17"/>
      <c r="M178" s="16"/>
      <c r="N178" s="14"/>
      <c r="O178" s="17"/>
      <c r="P178" s="16"/>
      <c r="Q178" s="120"/>
      <c r="R178" s="17"/>
      <c r="S178" s="16"/>
    </row>
    <row r="179" spans="1:19" ht="16.5">
      <c r="A179" s="82"/>
      <c r="B179" s="65" t="s">
        <v>151</v>
      </c>
      <c r="C179" s="64"/>
      <c r="D179" s="61"/>
      <c r="E179" s="12"/>
      <c r="F179" s="20"/>
      <c r="G179" s="67"/>
      <c r="H179" s="14"/>
      <c r="I179" s="16"/>
      <c r="J179" s="16"/>
      <c r="K179" s="14"/>
      <c r="L179" s="17"/>
      <c r="M179" s="16"/>
      <c r="N179" s="14"/>
      <c r="O179" s="17"/>
      <c r="P179" s="16"/>
      <c r="Q179" s="120"/>
      <c r="R179" s="17"/>
      <c r="S179" s="16"/>
    </row>
    <row r="180" spans="1:19" ht="16.5">
      <c r="A180" s="82"/>
      <c r="B180" s="65" t="s">
        <v>152</v>
      </c>
      <c r="C180" s="64"/>
      <c r="D180" s="61"/>
      <c r="E180" s="12"/>
      <c r="F180" s="20"/>
      <c r="G180" s="67"/>
      <c r="H180" s="14"/>
      <c r="I180" s="16"/>
      <c r="J180" s="16"/>
      <c r="K180" s="14"/>
      <c r="L180" s="17"/>
      <c r="M180" s="16"/>
      <c r="N180" s="14"/>
      <c r="O180" s="17"/>
      <c r="P180" s="16"/>
      <c r="Q180" s="120"/>
      <c r="R180" s="17"/>
      <c r="S180" s="16"/>
    </row>
    <row r="181" spans="1:19" ht="16.5">
      <c r="A181" s="82"/>
      <c r="B181" s="65"/>
      <c r="C181" s="64"/>
      <c r="D181" s="61"/>
      <c r="E181" s="12"/>
      <c r="F181" s="20"/>
      <c r="G181" s="67"/>
      <c r="H181" s="14"/>
      <c r="I181" s="16"/>
      <c r="J181" s="16"/>
      <c r="K181" s="14"/>
      <c r="L181" s="17"/>
      <c r="M181" s="16"/>
      <c r="N181" s="14"/>
      <c r="O181" s="17"/>
      <c r="P181" s="16"/>
      <c r="Q181" s="120"/>
      <c r="R181" s="17"/>
      <c r="S181" s="16"/>
    </row>
    <row r="182" spans="1:19" ht="16.5">
      <c r="A182" s="82"/>
      <c r="B182" s="65" t="s">
        <v>153</v>
      </c>
      <c r="C182" s="103" t="s">
        <v>681</v>
      </c>
      <c r="D182" s="61"/>
      <c r="E182" s="12"/>
      <c r="F182" s="20"/>
      <c r="G182" s="67"/>
      <c r="H182" s="14"/>
      <c r="I182" s="16"/>
      <c r="J182" s="16"/>
      <c r="K182" s="14"/>
      <c r="L182" s="17"/>
      <c r="M182" s="16"/>
      <c r="N182" s="14"/>
      <c r="O182" s="17"/>
      <c r="P182" s="16"/>
      <c r="Q182" s="120"/>
      <c r="R182" s="17"/>
      <c r="S182" s="16"/>
    </row>
    <row r="183" spans="1:19" ht="16.5">
      <c r="A183" s="82"/>
      <c r="B183" s="65" t="s">
        <v>154</v>
      </c>
      <c r="C183" s="64"/>
      <c r="D183" s="61"/>
      <c r="E183" s="12"/>
      <c r="F183" s="20"/>
      <c r="G183" s="67"/>
      <c r="H183" s="14"/>
      <c r="I183" s="16"/>
      <c r="J183" s="16"/>
      <c r="K183" s="14"/>
      <c r="L183" s="17"/>
      <c r="M183" s="16"/>
      <c r="N183" s="14"/>
      <c r="O183" s="17"/>
      <c r="P183" s="16"/>
      <c r="Q183" s="120"/>
      <c r="R183" s="17"/>
      <c r="S183" s="16"/>
    </row>
    <row r="184" spans="1:19" ht="16.5">
      <c r="A184" s="82"/>
      <c r="B184" s="65"/>
      <c r="C184" s="64"/>
      <c r="D184" s="61"/>
      <c r="E184" s="12"/>
      <c r="F184" s="20"/>
      <c r="G184" s="67"/>
      <c r="H184" s="14"/>
      <c r="I184" s="16"/>
      <c r="J184" s="16"/>
      <c r="K184" s="14"/>
      <c r="L184" s="17"/>
      <c r="M184" s="16"/>
      <c r="N184" s="14"/>
      <c r="O184" s="17"/>
      <c r="P184" s="16"/>
      <c r="Q184" s="120"/>
      <c r="R184" s="17"/>
      <c r="S184" s="16"/>
    </row>
    <row r="185" spans="1:19" ht="16.5">
      <c r="A185" s="104"/>
      <c r="B185" s="21"/>
      <c r="C185" s="105"/>
      <c r="D185" s="61"/>
      <c r="E185" s="12"/>
      <c r="F185" s="20"/>
      <c r="G185" s="67"/>
      <c r="H185" s="14"/>
      <c r="I185" s="16"/>
      <c r="J185" s="16"/>
      <c r="K185" s="14"/>
      <c r="L185" s="17"/>
      <c r="M185" s="16"/>
      <c r="N185" s="14"/>
      <c r="O185" s="17"/>
      <c r="P185" s="16"/>
      <c r="Q185" s="120"/>
      <c r="R185" s="17"/>
      <c r="S185" s="16"/>
    </row>
    <row r="186" spans="1:19" ht="16.5">
      <c r="A186" s="104" t="s">
        <v>155</v>
      </c>
      <c r="B186" s="59" t="s">
        <v>156</v>
      </c>
      <c r="C186" s="64"/>
      <c r="D186" s="61"/>
      <c r="E186" s="12"/>
      <c r="F186" s="20"/>
      <c r="G186" s="67"/>
      <c r="H186" s="14"/>
      <c r="I186" s="16"/>
      <c r="J186" s="16"/>
      <c r="K186" s="14"/>
      <c r="L186" s="17"/>
      <c r="M186" s="16"/>
      <c r="N186" s="14"/>
      <c r="O186" s="17"/>
      <c r="P186" s="16"/>
      <c r="Q186" s="120"/>
      <c r="R186" s="17"/>
      <c r="S186" s="16"/>
    </row>
    <row r="187" spans="1:19" ht="16.5">
      <c r="A187" s="82"/>
      <c r="B187" s="59" t="s">
        <v>157</v>
      </c>
      <c r="C187" s="64"/>
      <c r="D187" s="61"/>
      <c r="E187" s="12"/>
      <c r="F187" s="20"/>
      <c r="G187" s="67"/>
      <c r="H187" s="14"/>
      <c r="I187" s="16"/>
      <c r="J187" s="16"/>
      <c r="K187" s="14"/>
      <c r="L187" s="17"/>
      <c r="M187" s="16"/>
      <c r="N187" s="14"/>
      <c r="O187" s="17"/>
      <c r="P187" s="16"/>
      <c r="Q187" s="120"/>
      <c r="R187" s="17"/>
      <c r="S187" s="16"/>
    </row>
    <row r="188" spans="1:19" ht="16.5">
      <c r="A188" s="82"/>
      <c r="B188" s="65" t="s">
        <v>158</v>
      </c>
      <c r="C188" s="64"/>
      <c r="D188" s="61"/>
      <c r="E188" s="12"/>
      <c r="F188" s="20"/>
      <c r="G188" s="67"/>
      <c r="H188" s="14"/>
      <c r="I188" s="16"/>
      <c r="J188" s="16"/>
      <c r="K188" s="14"/>
      <c r="L188" s="17"/>
      <c r="M188" s="16"/>
      <c r="N188" s="14"/>
      <c r="O188" s="17"/>
      <c r="P188" s="16"/>
      <c r="Q188" s="120"/>
      <c r="R188" s="17"/>
      <c r="S188" s="16"/>
    </row>
    <row r="189" spans="1:19" ht="16.5">
      <c r="A189" s="82"/>
      <c r="B189" s="65" t="s">
        <v>159</v>
      </c>
      <c r="C189" s="64"/>
      <c r="D189" s="61"/>
      <c r="E189" s="12"/>
      <c r="F189" s="20"/>
      <c r="G189" s="67"/>
      <c r="H189" s="14"/>
      <c r="I189" s="16"/>
      <c r="J189" s="16"/>
      <c r="K189" s="14"/>
      <c r="L189" s="17"/>
      <c r="M189" s="16"/>
      <c r="N189" s="14"/>
      <c r="O189" s="17"/>
      <c r="P189" s="16"/>
      <c r="Q189" s="120"/>
      <c r="R189" s="17"/>
      <c r="S189" s="16"/>
    </row>
    <row r="190" spans="1:19" ht="16.5">
      <c r="A190" s="82"/>
      <c r="B190" s="65" t="s">
        <v>160</v>
      </c>
      <c r="C190" s="64"/>
      <c r="D190" s="61"/>
      <c r="E190" s="12"/>
      <c r="F190" s="20"/>
      <c r="G190" s="67"/>
      <c r="H190" s="14"/>
      <c r="I190" s="16"/>
      <c r="J190" s="16"/>
      <c r="K190" s="14"/>
      <c r="L190" s="17"/>
      <c r="M190" s="16"/>
      <c r="N190" s="14"/>
      <c r="O190" s="17"/>
      <c r="P190" s="16"/>
      <c r="Q190" s="120"/>
      <c r="R190" s="17"/>
      <c r="S190" s="16"/>
    </row>
    <row r="191" spans="1:19" ht="16.5">
      <c r="A191" s="82"/>
      <c r="B191" s="65" t="s">
        <v>161</v>
      </c>
      <c r="C191" s="64"/>
      <c r="D191" s="61"/>
      <c r="E191" s="12"/>
      <c r="F191" s="20"/>
      <c r="G191" s="67"/>
      <c r="H191" s="14"/>
      <c r="I191" s="16"/>
      <c r="J191" s="16"/>
      <c r="K191" s="14"/>
      <c r="L191" s="17"/>
      <c r="M191" s="16"/>
      <c r="N191" s="14"/>
      <c r="O191" s="17"/>
      <c r="P191" s="16"/>
      <c r="Q191" s="120"/>
      <c r="R191" s="17"/>
      <c r="S191" s="16"/>
    </row>
    <row r="192" spans="1:19" ht="16.5">
      <c r="A192" s="82"/>
      <c r="B192" s="65" t="s">
        <v>162</v>
      </c>
      <c r="C192" s="64">
        <v>44.034942119999997</v>
      </c>
      <c r="D192" s="61">
        <v>7.0000000000000007E-2</v>
      </c>
      <c r="E192" s="12">
        <f>C192*D192</f>
        <v>3.0824459484000002</v>
      </c>
      <c r="F192" s="20">
        <f>C192+E192</f>
        <v>47.117388068399997</v>
      </c>
      <c r="G192" s="67">
        <f>F192</f>
        <v>47.117388068399997</v>
      </c>
      <c r="H192" s="14">
        <v>7.2999999999999995E-2</v>
      </c>
      <c r="I192" s="16">
        <f>G192*H192</f>
        <v>3.4395693289931994</v>
      </c>
      <c r="J192" s="16">
        <f>G192+I192</f>
        <v>50.556957397393198</v>
      </c>
      <c r="K192" s="14">
        <v>0.122</v>
      </c>
      <c r="L192" s="17">
        <f>J192*K192</f>
        <v>6.1679488024819698</v>
      </c>
      <c r="M192" s="16">
        <f>J192+L192</f>
        <v>56.724906199875164</v>
      </c>
      <c r="N192" s="14">
        <v>7.6399999999999996E-2</v>
      </c>
      <c r="O192" s="17">
        <f>M192*N192</f>
        <v>4.3337828336704627</v>
      </c>
      <c r="P192" s="16">
        <f>M192+O192</f>
        <v>61.058689033545626</v>
      </c>
      <c r="Q192" s="120">
        <v>1.8800000000000001E-2</v>
      </c>
      <c r="R192" s="17">
        <f>P192*Q192</f>
        <v>1.1479033538306578</v>
      </c>
      <c r="S192" s="16">
        <f>P192+R192</f>
        <v>62.206592387376283</v>
      </c>
    </row>
    <row r="193" spans="1:19" ht="16.5">
      <c r="A193" s="82"/>
      <c r="B193" s="65"/>
      <c r="C193" s="64"/>
      <c r="D193" s="61"/>
      <c r="E193" s="12"/>
      <c r="F193" s="20"/>
      <c r="G193" s="67"/>
      <c r="H193" s="14"/>
      <c r="I193" s="16"/>
      <c r="J193" s="16"/>
      <c r="K193" s="14"/>
      <c r="L193" s="17"/>
      <c r="M193" s="16"/>
      <c r="N193" s="14"/>
      <c r="O193" s="17"/>
      <c r="P193" s="16"/>
      <c r="Q193" s="120"/>
      <c r="R193" s="17"/>
      <c r="S193" s="16"/>
    </row>
    <row r="194" spans="1:19" ht="16.5">
      <c r="A194" s="82"/>
      <c r="B194" s="65" t="s">
        <v>163</v>
      </c>
      <c r="C194" s="64"/>
      <c r="D194" s="61"/>
      <c r="E194" s="12"/>
      <c r="F194" s="20"/>
      <c r="G194" s="67"/>
      <c r="H194" s="14"/>
      <c r="I194" s="16"/>
      <c r="J194" s="16"/>
      <c r="K194" s="14"/>
      <c r="L194" s="17"/>
      <c r="M194" s="16"/>
      <c r="N194" s="14"/>
      <c r="O194" s="17"/>
      <c r="P194" s="16"/>
      <c r="Q194" s="120"/>
      <c r="R194" s="17"/>
      <c r="S194" s="16"/>
    </row>
    <row r="195" spans="1:19" ht="16.5">
      <c r="A195" s="82"/>
      <c r="B195" s="65" t="s">
        <v>164</v>
      </c>
      <c r="C195" s="64"/>
      <c r="D195" s="61"/>
      <c r="E195" s="12"/>
      <c r="F195" s="20"/>
      <c r="G195" s="67"/>
      <c r="H195" s="14"/>
      <c r="I195" s="16"/>
      <c r="J195" s="16"/>
      <c r="K195" s="14"/>
      <c r="L195" s="17"/>
      <c r="M195" s="16"/>
      <c r="N195" s="14"/>
      <c r="O195" s="17"/>
      <c r="P195" s="16"/>
      <c r="Q195" s="120"/>
      <c r="R195" s="17"/>
      <c r="S195" s="16"/>
    </row>
    <row r="196" spans="1:19" ht="16.5">
      <c r="A196" s="82"/>
      <c r="B196" s="65" t="s">
        <v>165</v>
      </c>
      <c r="C196" s="64"/>
      <c r="D196" s="61"/>
      <c r="E196" s="12"/>
      <c r="F196" s="20"/>
      <c r="G196" s="67"/>
      <c r="H196" s="14"/>
      <c r="I196" s="16"/>
      <c r="J196" s="16"/>
      <c r="K196" s="14"/>
      <c r="L196" s="17"/>
      <c r="M196" s="16"/>
      <c r="N196" s="14"/>
      <c r="O196" s="17"/>
      <c r="P196" s="16"/>
      <c r="Q196" s="120"/>
      <c r="R196" s="17"/>
      <c r="S196" s="16"/>
    </row>
    <row r="197" spans="1:19" ht="16.5">
      <c r="A197" s="82"/>
      <c r="B197" s="65" t="s">
        <v>166</v>
      </c>
      <c r="C197" s="64"/>
      <c r="D197" s="61"/>
      <c r="E197" s="12"/>
      <c r="F197" s="20"/>
      <c r="G197" s="67"/>
      <c r="H197" s="14"/>
      <c r="I197" s="16"/>
      <c r="J197" s="16"/>
      <c r="K197" s="14"/>
      <c r="L197" s="17"/>
      <c r="M197" s="16"/>
      <c r="N197" s="14"/>
      <c r="O197" s="17"/>
      <c r="P197" s="16"/>
      <c r="Q197" s="120"/>
      <c r="R197" s="17"/>
      <c r="S197" s="16"/>
    </row>
    <row r="198" spans="1:19" ht="16.5">
      <c r="A198" s="106"/>
      <c r="B198" s="65" t="s">
        <v>167</v>
      </c>
      <c r="C198" s="60">
        <v>88.700978759999998</v>
      </c>
      <c r="D198" s="61">
        <v>7.0000000000000007E-2</v>
      </c>
      <c r="E198" s="12">
        <f>C198*D198</f>
        <v>6.2090685132000001</v>
      </c>
      <c r="F198" s="12">
        <f>C198+E198</f>
        <v>94.910047273199993</v>
      </c>
      <c r="G198" s="67">
        <f>F198</f>
        <v>94.910047273199993</v>
      </c>
      <c r="H198" s="14">
        <v>7.2999999999999995E-2</v>
      </c>
      <c r="I198" s="16">
        <f>G198*H198</f>
        <v>6.928433450943599</v>
      </c>
      <c r="J198" s="16">
        <f>G198+I198</f>
        <v>101.83848072414359</v>
      </c>
      <c r="K198" s="14">
        <v>0.122</v>
      </c>
      <c r="L198" s="17">
        <f>J198*K198</f>
        <v>12.424294648345517</v>
      </c>
      <c r="M198" s="16">
        <f>J198+L198</f>
        <v>114.26277537248912</v>
      </c>
      <c r="N198" s="14">
        <v>7.6399999999999996E-2</v>
      </c>
      <c r="O198" s="17">
        <f>M198*N198</f>
        <v>8.7296760384581678</v>
      </c>
      <c r="P198" s="16">
        <f>M198+O198</f>
        <v>122.99245141094728</v>
      </c>
      <c r="Q198" s="120">
        <v>1.8800000000000001E-2</v>
      </c>
      <c r="R198" s="17">
        <f>P198*Q198</f>
        <v>2.3122580865258091</v>
      </c>
      <c r="S198" s="16">
        <f>P198+R198</f>
        <v>125.3047094974731</v>
      </c>
    </row>
    <row r="202" spans="1:19">
      <c r="B202" s="128" t="s">
        <v>682</v>
      </c>
    </row>
    <row r="203" spans="1:19">
      <c r="B203" s="129" t="s">
        <v>683</v>
      </c>
    </row>
    <row r="204" spans="1:19">
      <c r="B204" s="127"/>
    </row>
  </sheetData>
  <pageMargins left="0.70866141732283472" right="0.70866141732283472" top="0.74803149606299213" bottom="0.74803149606299213" header="0.31496062992125984" footer="0.31496062992125984"/>
  <pageSetup paperSize="9" scale="52" orientation="portrait" r:id="rId1"/>
  <rowBreaks count="2" manualBreakCount="2">
    <brk id="81" max="18" man="1"/>
    <brk id="16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rNdaba xmlns="1a127372-15f5-495b-b9c6-e9a588b1400e">
      <UserInfo>
        <DisplayName/>
        <AccountId xsi:nil="true"/>
        <AccountType/>
      </UserInfo>
    </MrNdaba>
    <Mswane xmlns="1a127372-15f5-495b-b9c6-e9a588b1400e">
      <UserInfo>
        <DisplayName/>
        <AccountId xsi:nil="true"/>
        <AccountType/>
      </UserInfo>
    </Mswane>
    <lcf76f155ced4ddcb4097134ff3c332f xmlns="1a127372-15f5-495b-b9c6-e9a588b1400e">
      <Terms xmlns="http://schemas.microsoft.com/office/infopath/2007/PartnerControls"/>
    </lcf76f155ced4ddcb4097134ff3c332f>
    <TaxCatchAll xmlns="86a2a3b1-9624-4762-bde7-0a6d29bf231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EE3434FE4D043B82C5707991B1240" ma:contentTypeVersion="17" ma:contentTypeDescription="Create a new document." ma:contentTypeScope="" ma:versionID="4af0229511703a2b27cdd00ba9608788">
  <xsd:schema xmlns:xsd="http://www.w3.org/2001/XMLSchema" xmlns:xs="http://www.w3.org/2001/XMLSchema" xmlns:p="http://schemas.microsoft.com/office/2006/metadata/properties" xmlns:ns2="1a127372-15f5-495b-b9c6-e9a588b1400e" xmlns:ns3="86a2a3b1-9624-4762-bde7-0a6d29bf2315" targetNamespace="http://schemas.microsoft.com/office/2006/metadata/properties" ma:root="true" ma:fieldsID="24214c9751e2b06a14ee6bc34bd4f2b9" ns2:_="" ns3:_="">
    <xsd:import namespace="1a127372-15f5-495b-b9c6-e9a588b1400e"/>
    <xsd:import namespace="86a2a3b1-9624-4762-bde7-0a6d29bf23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rNdaba" minOccurs="0"/>
                <xsd:element ref="ns2:Mswan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127372-15f5-495b-b9c6-e9a588b140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rNdaba" ma:index="18" nillable="true" ma:displayName="Mr Ndaba" ma:description="To be populated on finalisation of CCG process." ma:format="Dropdown" ma:list="UserInfo" ma:SharePointGroup="0" ma:internalName="MrNdab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swane" ma:index="19" nillable="true" ma:displayName="Mswane" ma:format="Dropdown" ma:list="UserInfo" ma:SharePointGroup="0" ma:internalName="Mswa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011bea1-ba52-4176-9f9d-82ff62747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a2a3b1-9624-4762-bde7-0a6d29bf231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39a907a-5512-43ed-ac31-69a74de9a66d}" ma:internalName="TaxCatchAll" ma:showField="CatchAllData" ma:web="86a2a3b1-9624-4762-bde7-0a6d29bf23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5A312E-89F3-43CE-9A1B-DFB433365D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5BAE45-32E7-45D0-BFF2-FD9B1064FD2C}">
  <ds:schemaRefs>
    <ds:schemaRef ds:uri="86a2a3b1-9624-4762-bde7-0a6d29bf2315"/>
    <ds:schemaRef ds:uri="http://purl.org/dc/terms/"/>
    <ds:schemaRef ds:uri="http://purl.org/dc/elements/1.1/"/>
    <ds:schemaRef ds:uri="1a127372-15f5-495b-b9c6-e9a588b1400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F9E89DA-A9F4-4E4B-BA0B-DF76B97282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127372-15f5-495b-b9c6-e9a588b1400e"/>
    <ds:schemaRef ds:uri="86a2a3b1-9624-4762-bde7-0a6d29bf23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Tariff Charges 2026-2027</vt:lpstr>
      <vt:lpstr>NERSA APPLICATION</vt:lpstr>
      <vt:lpstr>Rates</vt:lpstr>
      <vt:lpstr>Electricity 17-18</vt:lpstr>
      <vt:lpstr>'Tariff Charges 2026-2027'!Print_Area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Nomthandazo Ngwenya</dc:creator>
  <cp:keywords/>
  <dc:description/>
  <cp:lastModifiedBy>Ntobeko Nene</cp:lastModifiedBy>
  <cp:revision/>
  <cp:lastPrinted>2026-05-19T09:03:45Z</cp:lastPrinted>
  <dcterms:created xsi:type="dcterms:W3CDTF">2016-03-17T07:11:21Z</dcterms:created>
  <dcterms:modified xsi:type="dcterms:W3CDTF">2026-06-09T09:23:44Z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0x010100F01EE3434FE4D043B82C5707991B1240</vt:lpwstr>
  </property>
  <property fmtid="{D5CDD505-2E9C-101B-9397-08002B2CF9AE}" pid="3" name="MediaServiceImageTags">
    <vt:lpwstr/>
  </property>
</Properties>
</file>